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75" windowHeight="8385"/>
  </bookViews>
  <sheets>
    <sheet name="ΦΥΛΛΟ ΜΕΡΙΣΜΟΥ!!!" sheetId="1" r:id="rId1"/>
    <sheet name="ΚΑΘΟΛΙΚΑ ΟΛΩΝ ΜΗΝΩΝ" sheetId="2" state="hidden" r:id="rId2"/>
    <sheet name="καθολικο οκτωβριοσ" sheetId="3" state="hidden" r:id="rId3"/>
    <sheet name="καθολικο νοεμβριοσ" sheetId="4" r:id="rId4"/>
    <sheet name="καθολικο δεκεμβριοσ" sheetId="5" state="hidden" r:id="rId5"/>
    <sheet name="IRMAR KAΘ 10" sheetId="6" r:id="rId6"/>
    <sheet name="IRMAR KAΘ 11" sheetId="7" r:id="rId7"/>
    <sheet name="IRMAR ΚΑΘ 12" sheetId="8" r:id="rId8"/>
  </sheets>
  <externalReferences>
    <externalReference r:id="rId9"/>
  </externalReferences>
  <calcPr calcId="125725"/>
</workbook>
</file>

<file path=xl/calcChain.xml><?xml version="1.0" encoding="utf-8"?>
<calcChain xmlns="http://schemas.openxmlformats.org/spreadsheetml/2006/main">
  <c r="E128" i="8"/>
  <c r="H27"/>
  <c r="A20" l="1"/>
  <c r="A30" s="1"/>
  <c r="A19"/>
  <c r="A29" s="1"/>
  <c r="A18"/>
  <c r="A28" s="1"/>
  <c r="A17"/>
  <c r="A27" s="1"/>
  <c r="A16"/>
  <c r="A26" s="1"/>
  <c r="A15"/>
  <c r="A25" s="1"/>
  <c r="A22" i="7"/>
  <c r="A15" s="1"/>
  <c r="B15" s="1"/>
  <c r="A21"/>
  <c r="A20"/>
  <c r="A13" s="1"/>
  <c r="B13" s="1"/>
  <c r="G15" i="8"/>
  <c r="E103" i="7"/>
  <c r="D115" i="8"/>
  <c r="E115"/>
  <c r="B112"/>
  <c r="A118"/>
  <c r="G92"/>
  <c r="G83"/>
  <c r="G74"/>
  <c r="G66"/>
  <c r="G57"/>
  <c r="D102"/>
  <c r="D93"/>
  <c r="B69"/>
  <c r="A69" s="1"/>
  <c r="B66"/>
  <c r="H37"/>
  <c r="E40"/>
  <c r="E34"/>
  <c r="G4"/>
  <c r="E45"/>
  <c r="B47"/>
  <c r="B10"/>
  <c r="B4"/>
  <c r="G68" i="7"/>
  <c r="G64"/>
  <c r="D94"/>
  <c r="D88"/>
  <c r="D83"/>
  <c r="D78"/>
  <c r="D72"/>
  <c r="D66"/>
  <c r="H19"/>
  <c r="H31" i="8" s="1"/>
  <c r="G31" s="1"/>
  <c r="H13" i="7"/>
  <c r="H20" i="8" s="1"/>
  <c r="G20" s="1"/>
  <c r="G5" i="7"/>
  <c r="E32"/>
  <c r="B37"/>
  <c r="B9"/>
  <c r="B4"/>
  <c r="H84" i="6"/>
  <c r="G84"/>
  <c r="H80"/>
  <c r="G80"/>
  <c r="H96"/>
  <c r="G96"/>
  <c r="H92"/>
  <c r="G92"/>
  <c r="H69"/>
  <c r="E98"/>
  <c r="E97"/>
  <c r="E96"/>
  <c r="E95"/>
  <c r="D95"/>
  <c r="E90"/>
  <c r="E89"/>
  <c r="E88"/>
  <c r="D88"/>
  <c r="E84"/>
  <c r="E83"/>
  <c r="E82"/>
  <c r="D82"/>
  <c r="H61"/>
  <c r="H60"/>
  <c r="H59"/>
  <c r="H58"/>
  <c r="G58"/>
  <c r="E105"/>
  <c r="E104"/>
  <c r="E103"/>
  <c r="E102"/>
  <c r="D102"/>
  <c r="E78"/>
  <c r="E77"/>
  <c r="D77"/>
  <c r="E73"/>
  <c r="E72"/>
  <c r="E71"/>
  <c r="D70"/>
  <c r="B61"/>
  <c r="H33"/>
  <c r="H40"/>
  <c r="G21"/>
  <c r="G14"/>
  <c r="H8"/>
  <c r="E50"/>
  <c r="E44"/>
  <c r="B94"/>
  <c r="B67"/>
  <c r="B37"/>
  <c r="A37"/>
  <c r="A19" i="7" s="1"/>
  <c r="A37" s="1"/>
  <c r="A24" i="8" s="1"/>
  <c r="A47" s="1"/>
  <c r="B13" i="6"/>
  <c r="B7"/>
  <c r="B69" i="3"/>
  <c r="B75"/>
  <c r="B7"/>
  <c r="F135" i="1"/>
  <c r="D135"/>
  <c r="E134"/>
  <c r="D134"/>
  <c r="C135"/>
  <c r="C121"/>
  <c r="A136" i="5"/>
  <c r="H76" i="3"/>
  <c r="B130" i="5"/>
  <c r="A116"/>
  <c r="A107"/>
  <c r="A98"/>
  <c r="G88"/>
  <c r="G79"/>
  <c r="G75"/>
  <c r="G66"/>
  <c r="A50"/>
  <c r="G42"/>
  <c r="G29"/>
  <c r="G20"/>
  <c r="H9"/>
  <c r="H4"/>
  <c r="E44"/>
  <c r="E28"/>
  <c r="B13"/>
  <c r="B8"/>
  <c r="D85" i="4"/>
  <c r="D79"/>
  <c r="D74"/>
  <c r="D69"/>
  <c r="D63"/>
  <c r="D57"/>
  <c r="G55"/>
  <c r="G51"/>
  <c r="D45"/>
  <c r="D38"/>
  <c r="D32"/>
  <c r="E24"/>
  <c r="B35"/>
  <c r="A35"/>
  <c r="D4" i="5" s="1"/>
  <c r="G10" i="4"/>
  <c r="B9"/>
  <c r="G4"/>
  <c r="B4"/>
  <c r="B102" i="3"/>
  <c r="G26"/>
  <c r="G19"/>
  <c r="H13"/>
  <c r="H4"/>
  <c r="E51"/>
  <c r="B47"/>
  <c r="A47"/>
  <c r="B13"/>
  <c r="O54" i="2"/>
  <c r="O50"/>
  <c r="L84"/>
  <c r="L78"/>
  <c r="L73"/>
  <c r="L68"/>
  <c r="L62"/>
  <c r="L56"/>
  <c r="O10"/>
  <c r="O4"/>
  <c r="L38"/>
  <c r="L32"/>
  <c r="L45"/>
  <c r="M24"/>
  <c r="J34"/>
  <c r="I34"/>
  <c r="J9"/>
  <c r="J4"/>
  <c r="E66"/>
  <c r="G40"/>
  <c r="G33"/>
  <c r="H27"/>
  <c r="H18"/>
  <c r="H12"/>
  <c r="B48"/>
  <c r="A48"/>
  <c r="D119" s="1"/>
  <c r="B12"/>
  <c r="B7"/>
  <c r="D45" i="1"/>
  <c r="E46"/>
  <c r="F46"/>
  <c r="D46"/>
  <c r="C47"/>
  <c r="F113"/>
  <c r="F132"/>
  <c r="E113"/>
  <c r="E132"/>
  <c r="D113"/>
  <c r="D132"/>
  <c r="F19"/>
  <c r="E19"/>
  <c r="D19"/>
  <c r="F45"/>
  <c r="E45"/>
  <c r="C133"/>
  <c r="F133" s="1"/>
  <c r="C112"/>
  <c r="F112" s="1"/>
  <c r="C111"/>
  <c r="F111" s="1"/>
  <c r="C110"/>
  <c r="F110" s="1"/>
  <c r="C114"/>
  <c r="F114" s="1"/>
  <c r="C115"/>
  <c r="F115" s="1"/>
  <c r="C116"/>
  <c r="F116" s="1"/>
  <c r="C117"/>
  <c r="F117" s="1"/>
  <c r="C118"/>
  <c r="F118" s="1"/>
  <c r="C119"/>
  <c r="F119" s="1"/>
  <c r="C120"/>
  <c r="F120" s="1"/>
  <c r="F121"/>
  <c r="C122"/>
  <c r="F122" s="1"/>
  <c r="C123"/>
  <c r="F123" s="1"/>
  <c r="C124"/>
  <c r="F124" s="1"/>
  <c r="C125"/>
  <c r="F125" s="1"/>
  <c r="C126"/>
  <c r="F126" s="1"/>
  <c r="C127"/>
  <c r="F127" s="1"/>
  <c r="C128"/>
  <c r="F128" s="1"/>
  <c r="C129"/>
  <c r="F129" s="1"/>
  <c r="C130"/>
  <c r="F130" s="1"/>
  <c r="C18"/>
  <c r="C131" s="1"/>
  <c r="F131" s="1"/>
  <c r="F44"/>
  <c r="E44"/>
  <c r="D44"/>
  <c r="D43"/>
  <c r="E43"/>
  <c r="F43"/>
  <c r="C74"/>
  <c r="D73"/>
  <c r="E73"/>
  <c r="F73"/>
  <c r="F58"/>
  <c r="F59"/>
  <c r="F60"/>
  <c r="F61"/>
  <c r="F62"/>
  <c r="F63"/>
  <c r="F64"/>
  <c r="F65"/>
  <c r="F66"/>
  <c r="F67"/>
  <c r="F68"/>
  <c r="F69"/>
  <c r="F70"/>
  <c r="F71"/>
  <c r="F72"/>
  <c r="F57"/>
  <c r="F56"/>
  <c r="F74" s="1"/>
  <c r="E58"/>
  <c r="E59"/>
  <c r="E60"/>
  <c r="E61"/>
  <c r="E62"/>
  <c r="E63"/>
  <c r="E64"/>
  <c r="E65"/>
  <c r="E66"/>
  <c r="E67"/>
  <c r="E68"/>
  <c r="E69"/>
  <c r="E70"/>
  <c r="E71"/>
  <c r="E72"/>
  <c r="E57"/>
  <c r="E56"/>
  <c r="E74" s="1"/>
  <c r="D58"/>
  <c r="D59"/>
  <c r="D60"/>
  <c r="D61"/>
  <c r="D62"/>
  <c r="D63"/>
  <c r="D64"/>
  <c r="D65"/>
  <c r="D66"/>
  <c r="D67"/>
  <c r="D68"/>
  <c r="D69"/>
  <c r="D70"/>
  <c r="D71"/>
  <c r="D72"/>
  <c r="D57"/>
  <c r="D56"/>
  <c r="D74" s="1"/>
  <c r="F34"/>
  <c r="F35"/>
  <c r="F36"/>
  <c r="F37"/>
  <c r="F38"/>
  <c r="F39"/>
  <c r="F40"/>
  <c r="F41"/>
  <c r="F42"/>
  <c r="F33"/>
  <c r="F32"/>
  <c r="F47" s="1"/>
  <c r="E34"/>
  <c r="E35"/>
  <c r="E36"/>
  <c r="E37"/>
  <c r="E38"/>
  <c r="E39"/>
  <c r="E40"/>
  <c r="E41"/>
  <c r="E42"/>
  <c r="E33"/>
  <c r="E32"/>
  <c r="E47" s="1"/>
  <c r="D34"/>
  <c r="D35"/>
  <c r="D36"/>
  <c r="D37"/>
  <c r="D38"/>
  <c r="D39"/>
  <c r="D40"/>
  <c r="D41"/>
  <c r="D42"/>
  <c r="D33"/>
  <c r="D32"/>
  <c r="D47" s="1"/>
  <c r="F17"/>
  <c r="F10"/>
  <c r="F11"/>
  <c r="F12"/>
  <c r="F13"/>
  <c r="F14"/>
  <c r="F15"/>
  <c r="F16"/>
  <c r="F9"/>
  <c r="F8"/>
  <c r="E10"/>
  <c r="E11"/>
  <c r="E12"/>
  <c r="E13"/>
  <c r="E14"/>
  <c r="E15"/>
  <c r="E16"/>
  <c r="E17"/>
  <c r="E9"/>
  <c r="E8"/>
  <c r="D11"/>
  <c r="D12"/>
  <c r="D13"/>
  <c r="D14"/>
  <c r="D15"/>
  <c r="D16"/>
  <c r="D17"/>
  <c r="D10"/>
  <c r="D9"/>
  <c r="A14" i="7" l="1"/>
  <c r="B14" s="1"/>
  <c r="B15" i="8"/>
  <c r="B16"/>
  <c r="B17"/>
  <c r="B18"/>
  <c r="B19"/>
  <c r="B20"/>
  <c r="D110" i="1"/>
  <c r="E110"/>
  <c r="D111"/>
  <c r="E111"/>
  <c r="D133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2"/>
  <c r="E133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2"/>
  <c r="C20"/>
  <c r="D18"/>
  <c r="D20" s="1"/>
  <c r="E18"/>
  <c r="E20" s="1"/>
  <c r="F18"/>
  <c r="F20" s="1"/>
  <c r="H103" i="3" l="1"/>
  <c r="G103"/>
  <c r="H98" i="2"/>
  <c r="G98"/>
  <c r="H99" i="3"/>
  <c r="G99"/>
  <c r="E106" i="2"/>
  <c r="D106"/>
  <c r="D28" i="5" l="1"/>
  <c r="E80" i="3" l="1"/>
  <c r="H55" i="2"/>
  <c r="E81" i="3"/>
  <c r="H56" i="2"/>
  <c r="E82" i="3"/>
  <c r="H57" i="2"/>
  <c r="E86" i="3"/>
  <c r="H61" i="2"/>
  <c r="E87" i="3"/>
  <c r="H62" i="2"/>
  <c r="E98" i="3"/>
  <c r="H66" i="2"/>
  <c r="E99" i="3"/>
  <c r="H67" i="2"/>
  <c r="E100" i="3"/>
  <c r="H68" i="2"/>
  <c r="E101" i="3"/>
  <c r="H69" i="2"/>
  <c r="E105" i="3"/>
  <c r="H73" i="2"/>
  <c r="E106" i="3"/>
  <c r="H74" i="2"/>
  <c r="E107" i="3"/>
  <c r="H75" i="2"/>
  <c r="H58" i="3"/>
  <c r="H79" i="2"/>
  <c r="H59" i="3"/>
  <c r="H80" i="2"/>
  <c r="H60" i="3"/>
  <c r="H81" i="2"/>
  <c r="H65" i="3"/>
  <c r="H85" i="2"/>
  <c r="H66" i="3"/>
  <c r="H86" i="2"/>
  <c r="H67" i="3"/>
  <c r="H87" i="2"/>
  <c r="H68" i="3"/>
  <c r="H88" i="2"/>
  <c r="E91" i="3"/>
  <c r="H92" i="2"/>
  <c r="E92" i="3"/>
  <c r="H93" i="2"/>
  <c r="E93" i="3"/>
  <c r="H94" i="2"/>
  <c r="E94" i="3"/>
  <c r="H95" i="2"/>
  <c r="G92" l="1"/>
  <c r="D91" i="3"/>
  <c r="G85" i="2"/>
  <c r="G65" i="3"/>
  <c r="G79" i="2"/>
  <c r="G58" i="3"/>
  <c r="G73" i="2"/>
  <c r="D105" i="3"/>
  <c r="G66" i="2"/>
  <c r="D98" i="3"/>
  <c r="G61" i="2"/>
  <c r="D86" i="3"/>
  <c r="G54" i="2"/>
  <c r="D79" i="3"/>
</calcChain>
</file>

<file path=xl/comments1.xml><?xml version="1.0" encoding="utf-8"?>
<comments xmlns="http://schemas.openxmlformats.org/spreadsheetml/2006/main">
  <authors>
    <author>L</author>
  </authors>
  <commentList>
    <comment ref="A26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ΝΑ ΠΡΟΣΘΕΣΩ ΚΑΙ ΤΗΝ ΑΠΟΔΟΣΗ ΦΟΡΩΝ ΤΕΛΩΝ ΤΡΙΤΩΝ ΚΑΙ ΤΗΝ ΑΠΟΔΟΣΗ ΦΜΥ
</t>
        </r>
      </text>
    </comment>
  </commentList>
</comments>
</file>

<file path=xl/sharedStrings.xml><?xml version="1.0" encoding="utf-8"?>
<sst xmlns="http://schemas.openxmlformats.org/spreadsheetml/2006/main" count="1472" uniqueCount="142">
  <si>
    <t>Φύλλο Μερισμού Γενικών Εξόδων</t>
  </si>
  <si>
    <t>Γενικά Έξοδα</t>
  </si>
  <si>
    <t>Ποσά</t>
  </si>
  <si>
    <t>Κλάδοι Εκμετάλλευσης</t>
  </si>
  <si>
    <t>Φύλλο Μερισμού Γενικών Εξόδων 31.10.2008</t>
  </si>
  <si>
    <t>Τακτικές Αποδοχές</t>
  </si>
  <si>
    <t>Εργοδοτ.Εισφ.ΙΚΑ</t>
  </si>
  <si>
    <t>Εργοδοτ.Εισφ.ΤΑΞΥ</t>
  </si>
  <si>
    <t>Αμοιβές λογιστών 19%</t>
  </si>
  <si>
    <t>Ηλεκτρικό ρεύμα μδε</t>
  </si>
  <si>
    <t xml:space="preserve">Ενοίκια κτιρίου </t>
  </si>
  <si>
    <t>Ταχυδρομικά χδε</t>
  </si>
  <si>
    <t>Έντυπη και γραφική ύλη</t>
  </si>
  <si>
    <t>Υλικά καθαριότητας 19%</t>
  </si>
  <si>
    <t xml:space="preserve">Αμοιβές Μελών Δ.Σ. </t>
  </si>
  <si>
    <t>Επισκεύες κτιρίου-συντηρήσεις</t>
  </si>
  <si>
    <t>Έξοδα ταξιδίων</t>
  </si>
  <si>
    <t xml:space="preserve">Έξοδα εκτυπώσεων </t>
  </si>
  <si>
    <t>Διάφορα έξοδα μδε</t>
  </si>
  <si>
    <t>Υδρευση</t>
  </si>
  <si>
    <t>Κινητή Τηλεφωνία</t>
  </si>
  <si>
    <t>Δαπάνες διάφορες 19%</t>
  </si>
  <si>
    <t>Δωμάτια    (50%)</t>
  </si>
  <si>
    <t>Μπάρ           (35%)</t>
  </si>
  <si>
    <t>Αίθουσα        (15%)</t>
  </si>
  <si>
    <t>ΣΥΝΟΛΟ</t>
  </si>
  <si>
    <t>Αναλώσιμα Η/Υ</t>
  </si>
  <si>
    <t>Φύλλο Μερισμού Γενικών Εξόδων 30.11.2008</t>
  </si>
  <si>
    <t>Φύλλο Μερισμού Γενικών Εξόδων 31.12.2008</t>
  </si>
  <si>
    <t xml:space="preserve">Αμοιβές Δ/Χ </t>
  </si>
  <si>
    <t>Έξοδα Κίνησης</t>
  </si>
  <si>
    <t>ΑΠΌ 1-10-08 ΕΩΣ 31-12-08</t>
  </si>
  <si>
    <t>Χαρτόσημο μισθωμάτων 3,6%</t>
  </si>
  <si>
    <t>Τέλη- Φόροι Καθαριοτητασ</t>
  </si>
  <si>
    <t>Τέλη- Φόροι Καθαριοτητας</t>
  </si>
  <si>
    <t>Αίθουσα                                  (15%)</t>
  </si>
  <si>
    <t>ΕΞΟΔΑ               ΔΙΟΙΚΗΣΕΩΣ</t>
  </si>
  <si>
    <t>ΕΞΟΔΑ          ΔΙΑΘΕΣΗΣ</t>
  </si>
  <si>
    <t>Καθολικά</t>
  </si>
  <si>
    <t>ΓΕΝΙΚΟ ΚΑΘΟΛΙΚΟ ΜΗΝΟΣ ΟΚΤΩΒΡΙΟΥ 2008</t>
  </si>
  <si>
    <t xml:space="preserve">16.10.xxxx </t>
  </si>
  <si>
    <t>24.01.0009</t>
  </si>
  <si>
    <t>Ø</t>
  </si>
  <si>
    <t>24.01.0019</t>
  </si>
  <si>
    <t>21.01.0009</t>
  </si>
  <si>
    <t>33.00.ΧΧΧΧ</t>
  </si>
  <si>
    <t>40.02.ΧΧΧΧ</t>
  </si>
  <si>
    <t>40.06.ΧΧΧΧ</t>
  </si>
  <si>
    <t>38.00.0000</t>
  </si>
  <si>
    <t>50.00.0000 Έδεσμα Α.Ε</t>
  </si>
  <si>
    <t>50.00.0001 BAZZAR A.E</t>
  </si>
  <si>
    <r>
      <rPr>
        <sz val="10"/>
        <rFont val="Arial"/>
        <family val="2"/>
        <charset val="161"/>
      </rPr>
      <t>50.00.0002</t>
    </r>
    <r>
      <rPr>
        <sz val="9"/>
        <rFont val="Arial"/>
        <family val="2"/>
        <charset val="161"/>
      </rPr>
      <t xml:space="preserve"> </t>
    </r>
    <r>
      <rPr>
        <sz val="8"/>
        <rFont val="Arial"/>
        <family val="2"/>
        <charset val="161"/>
      </rPr>
      <t>ΚΩΝ/ΝΙΔΗΣ &amp; ΣΙΑ ΟΕ</t>
    </r>
  </si>
  <si>
    <r>
      <t xml:space="preserve">50.00.0003 </t>
    </r>
    <r>
      <rPr>
        <sz val="8"/>
        <rFont val="Arial"/>
        <family val="2"/>
        <charset val="161"/>
      </rPr>
      <t>ΖΑΜΠΕΤΟΓΛΟΥ ΑΕ</t>
    </r>
  </si>
  <si>
    <t xml:space="preserve">50.00.0004 ΜΠΑΜΠΛΑΣ </t>
  </si>
  <si>
    <t>50.00.1000 Πέτρου Τάσος</t>
  </si>
  <si>
    <t>53.08.0000</t>
  </si>
  <si>
    <t>53.08.0001</t>
  </si>
  <si>
    <t>53.08.0002</t>
  </si>
  <si>
    <t>53.00.0000</t>
  </si>
  <si>
    <t>54.00.2009</t>
  </si>
  <si>
    <t>54.00.2019</t>
  </si>
  <si>
    <t>54.00.2908</t>
  </si>
  <si>
    <t>54.00.2919</t>
  </si>
  <si>
    <t>54.00.7309</t>
  </si>
  <si>
    <t>54.00.7318</t>
  </si>
  <si>
    <t>54.00.9999</t>
  </si>
  <si>
    <t>54.01.0000</t>
  </si>
  <si>
    <t>54.01.0001</t>
  </si>
  <si>
    <t>54.03.0000</t>
  </si>
  <si>
    <t>54.04.0000</t>
  </si>
  <si>
    <t>54.04.0012</t>
  </si>
  <si>
    <t>54.04.0025</t>
  </si>
  <si>
    <t>55.00.0000</t>
  </si>
  <si>
    <t>55.02.0000</t>
  </si>
  <si>
    <t>60.00.0000</t>
  </si>
  <si>
    <t>60.03.0000</t>
  </si>
  <si>
    <t>60.03.0001</t>
  </si>
  <si>
    <t>61.00.0000</t>
  </si>
  <si>
    <t>61.01.000</t>
  </si>
  <si>
    <t>62.00.0000</t>
  </si>
  <si>
    <t>62.03.0201</t>
  </si>
  <si>
    <t>62.04.0000</t>
  </si>
  <si>
    <t>63.04.0000</t>
  </si>
  <si>
    <t>63.98.0000</t>
  </si>
  <si>
    <t>64.07</t>
  </si>
  <si>
    <t>64.08.0000</t>
  </si>
  <si>
    <t>73.00.0001</t>
  </si>
  <si>
    <t>73.01.0176</t>
  </si>
  <si>
    <t>73.04.0001</t>
  </si>
  <si>
    <t>73.02.0001</t>
  </si>
  <si>
    <t>73.02.0002</t>
  </si>
  <si>
    <t>73.05.0001</t>
  </si>
  <si>
    <t>73.05.0002</t>
  </si>
  <si>
    <t>73.02.0377</t>
  </si>
  <si>
    <t>80.00.0000</t>
  </si>
  <si>
    <t>80.01.0000</t>
  </si>
  <si>
    <t>80.02.0000</t>
  </si>
  <si>
    <t>80.02.0002</t>
  </si>
  <si>
    <t>86.00.0004</t>
  </si>
  <si>
    <t>86.00.0000</t>
  </si>
  <si>
    <t>86.99.0000</t>
  </si>
  <si>
    <t>86.00.0002</t>
  </si>
  <si>
    <t>88.00.0000</t>
  </si>
  <si>
    <t>ΓΕΝΙΚΟ ΚΑΘΟΛΙΚΟ ΜΗΝΟΣ ΝΟΕΜΒΡΙΟΥ 2008</t>
  </si>
  <si>
    <t>Χρεωστικο Υπόλοιπο</t>
  </si>
  <si>
    <t>30.00.0000</t>
  </si>
  <si>
    <t>50.00.0005 Ευαγγέλου</t>
  </si>
  <si>
    <t>50.00.0006 Πλαίσιο ΑΕ</t>
  </si>
  <si>
    <t>50.00.0007 Γεωργιάδης Σ</t>
  </si>
  <si>
    <t>50.00.0008 Δουλόπουλος</t>
  </si>
  <si>
    <t xml:space="preserve">ΝΑ ΑΝΟΙΞΩ ΚΑΘΟΛΙΚΑ ΓΙΑ ΤΟΥΣ ΛΟΓ ΑΠΟΔΟΣΗ ΦΜΥ </t>
  </si>
  <si>
    <t>ΚΑΙ ΑΠΟΔΟΣΗ ΦΟΡΩΝ ΤΕΛΩΝ ΤΡΙΤΩΝ</t>
  </si>
  <si>
    <t>54.03.9999</t>
  </si>
  <si>
    <t>54.04.9999</t>
  </si>
  <si>
    <t>64.07.0100</t>
  </si>
  <si>
    <t>62.07.0301</t>
  </si>
  <si>
    <t>64.00.0000</t>
  </si>
  <si>
    <t>64.01.0002</t>
  </si>
  <si>
    <t>64.98.0099</t>
  </si>
  <si>
    <t>50.00.0003 ΖΑΜΠΕΤΟΓΛΟΥ ΑΕ</t>
  </si>
  <si>
    <t>64.07.000</t>
  </si>
  <si>
    <t xml:space="preserve">50.00.0002 ΚΩΝ/ΝΙΔΗΣ </t>
  </si>
  <si>
    <t>60.00.0300</t>
  </si>
  <si>
    <t>62.02.0001</t>
  </si>
  <si>
    <t>62.03.0001</t>
  </si>
  <si>
    <t>62.07.0100</t>
  </si>
  <si>
    <t>62.07.0200</t>
  </si>
  <si>
    <t>64.07.0000</t>
  </si>
  <si>
    <t>64.98.0000</t>
  </si>
  <si>
    <t>33.03.ΧΧΧΧ</t>
  </si>
  <si>
    <t>40.00.0000</t>
  </si>
  <si>
    <t>Καθαρά Κέρδη 31/10</t>
  </si>
  <si>
    <t>Καθαρά Κέρδη 30/11</t>
  </si>
  <si>
    <t>Καθαρά Κέρδη 31/12</t>
  </si>
  <si>
    <t>88.08.0000</t>
  </si>
  <si>
    <t>88.99</t>
  </si>
  <si>
    <t>54.07.0000</t>
  </si>
  <si>
    <t>41.02</t>
  </si>
  <si>
    <t>53.01</t>
  </si>
  <si>
    <t>33.13</t>
  </si>
  <si>
    <t>54.00.2909</t>
  </si>
  <si>
    <t>ΓΕΝΙΚΟ ΚΑΘΟΛΙΚΟ ΜΗΝΟΣ ΔΕΚΕΜΒΡΙΟΥ 2008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</si>
</sst>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#,##0.00\ _€"/>
  </numFmts>
  <fonts count="24">
    <font>
      <sz val="11"/>
      <color theme="1"/>
      <name val="Calibri"/>
      <family val="2"/>
      <charset val="161"/>
      <scheme val="minor"/>
    </font>
    <font>
      <sz val="11"/>
      <color theme="1"/>
      <name val="Times New Roman"/>
      <family val="1"/>
      <charset val="161"/>
    </font>
    <font>
      <sz val="16"/>
      <color theme="1"/>
      <name val="Times New Roman"/>
      <family val="1"/>
      <charset val="161"/>
    </font>
    <font>
      <sz val="11"/>
      <name val="Times New Roman"/>
      <family val="1"/>
      <charset val="161"/>
    </font>
    <font>
      <b/>
      <sz val="11"/>
      <color theme="1"/>
      <name val="Times New Roman"/>
      <family val="1"/>
      <charset val="161"/>
    </font>
    <font>
      <sz val="10"/>
      <name val="Arial"/>
      <family val="2"/>
      <charset val="161"/>
    </font>
    <font>
      <sz val="14"/>
      <color theme="1"/>
      <name val="Times New Roman"/>
      <family val="1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sz val="9"/>
      <name val="Arial"/>
      <family val="2"/>
      <charset val="161"/>
    </font>
    <font>
      <sz val="9"/>
      <color theme="1"/>
      <name val="Arial"/>
      <family val="2"/>
      <charset val="161"/>
    </font>
    <font>
      <sz val="10"/>
      <name val="Calibri"/>
      <family val="2"/>
      <charset val="161"/>
    </font>
    <font>
      <sz val="8"/>
      <name val="Times New Roman"/>
      <family val="1"/>
      <charset val="161"/>
    </font>
    <font>
      <sz val="8"/>
      <name val="Arial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8"/>
      <color indexed="81"/>
      <name val="Tahoma"/>
      <family val="2"/>
      <charset val="161"/>
    </font>
    <font>
      <b/>
      <sz val="12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506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1" xfId="0" applyFont="1" applyFill="1" applyBorder="1"/>
    <xf numFmtId="0" fontId="1" fillId="2" borderId="13" xfId="0" applyFont="1" applyFill="1" applyBorder="1"/>
    <xf numFmtId="0" fontId="0" fillId="2" borderId="13" xfId="0" applyFill="1" applyBorder="1"/>
    <xf numFmtId="0" fontId="3" fillId="0" borderId="2" xfId="0" applyFont="1" applyBorder="1"/>
    <xf numFmtId="0" fontId="3" fillId="0" borderId="13" xfId="0" applyFont="1" applyBorder="1"/>
    <xf numFmtId="0" fontId="0" fillId="0" borderId="13" xfId="0" applyBorder="1"/>
    <xf numFmtId="0" fontId="3" fillId="0" borderId="11" xfId="0" applyFont="1" applyBorder="1"/>
    <xf numFmtId="0" fontId="3" fillId="3" borderId="13" xfId="0" applyFont="1" applyFill="1" applyBorder="1"/>
    <xf numFmtId="0" fontId="3" fillId="3" borderId="11" xfId="0" applyFont="1" applyFill="1" applyBorder="1"/>
    <xf numFmtId="0" fontId="3" fillId="3" borderId="2" xfId="0" applyFont="1" applyFill="1" applyBorder="1"/>
    <xf numFmtId="0" fontId="0" fillId="3" borderId="2" xfId="0" applyFill="1" applyBorder="1"/>
    <xf numFmtId="0" fontId="3" fillId="0" borderId="1" xfId="0" applyFont="1" applyBorder="1"/>
    <xf numFmtId="0" fontId="3" fillId="3" borderId="1" xfId="0" applyFont="1" applyFill="1" applyBorder="1"/>
    <xf numFmtId="0" fontId="1" fillId="0" borderId="0" xfId="0" applyFont="1" applyAlignment="1"/>
    <xf numFmtId="0" fontId="2" fillId="0" borderId="0" xfId="0" applyFont="1" applyAlignment="1"/>
    <xf numFmtId="43" fontId="0" fillId="0" borderId="0" xfId="0" applyNumberFormat="1"/>
    <xf numFmtId="164" fontId="0" fillId="0" borderId="0" xfId="0" applyNumberFormat="1"/>
    <xf numFmtId="4" fontId="1" fillId="3" borderId="10" xfId="0" applyNumberFormat="1" applyFont="1" applyFill="1" applyBorder="1" applyAlignment="1">
      <alignment vertical="center"/>
    </xf>
    <xf numFmtId="4" fontId="1" fillId="3" borderId="10" xfId="0" applyNumberFormat="1" applyFont="1" applyFill="1" applyBorder="1"/>
    <xf numFmtId="4" fontId="1" fillId="0" borderId="3" xfId="0" applyNumberFormat="1" applyFont="1" applyBorder="1" applyAlignment="1">
      <alignment vertical="center"/>
    </xf>
    <xf numFmtId="4" fontId="1" fillId="0" borderId="3" xfId="0" applyNumberFormat="1" applyFont="1" applyBorder="1"/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/>
    <xf numFmtId="4" fontId="4" fillId="0" borderId="13" xfId="0" applyNumberFormat="1" applyFont="1" applyBorder="1"/>
    <xf numFmtId="4" fontId="4" fillId="0" borderId="10" xfId="0" applyNumberFormat="1" applyFont="1" applyBorder="1"/>
    <xf numFmtId="4" fontId="1" fillId="0" borderId="10" xfId="0" applyNumberFormat="1" applyFont="1" applyBorder="1" applyAlignment="1">
      <alignment horizontal="right"/>
    </xf>
    <xf numFmtId="4" fontId="1" fillId="3" borderId="10" xfId="0" applyNumberFormat="1" applyFont="1" applyFill="1" applyBorder="1" applyAlignment="1">
      <alignment horizontal="right"/>
    </xf>
    <xf numFmtId="4" fontId="3" fillId="3" borderId="2" xfId="0" applyNumberFormat="1" applyFont="1" applyFill="1" applyBorder="1"/>
    <xf numFmtId="0" fontId="0" fillId="3" borderId="8" xfId="0" applyFill="1" applyBorder="1"/>
    <xf numFmtId="0" fontId="3" fillId="3" borderId="14" xfId="0" applyFont="1" applyFill="1" applyBorder="1"/>
    <xf numFmtId="4" fontId="0" fillId="3" borderId="8" xfId="0" applyNumberFormat="1" applyFill="1" applyBorder="1"/>
    <xf numFmtId="4" fontId="0" fillId="3" borderId="2" xfId="0" applyNumberFormat="1" applyFill="1" applyBorder="1"/>
    <xf numFmtId="4" fontId="3" fillId="0" borderId="13" xfId="0" applyNumberFormat="1" applyFont="1" applyBorder="1"/>
    <xf numFmtId="4" fontId="0" fillId="0" borderId="13" xfId="0" applyNumberFormat="1" applyBorder="1"/>
    <xf numFmtId="4" fontId="3" fillId="0" borderId="13" xfId="1" applyNumberFormat="1" applyFont="1" applyBorder="1"/>
    <xf numFmtId="0" fontId="3" fillId="0" borderId="11" xfId="1" applyFont="1" applyBorder="1"/>
    <xf numFmtId="4" fontId="0" fillId="3" borderId="9" xfId="0" applyNumberFormat="1" applyFill="1" applyBorder="1"/>
    <xf numFmtId="4" fontId="0" fillId="0" borderId="10" xfId="0" applyNumberFormat="1" applyBorder="1"/>
    <xf numFmtId="4" fontId="0" fillId="3" borderId="3" xfId="0" applyNumberFormat="1" applyFill="1" applyBorder="1"/>
    <xf numFmtId="4" fontId="1" fillId="3" borderId="2" xfId="0" applyNumberFormat="1" applyFont="1" applyFill="1" applyBorder="1"/>
    <xf numFmtId="0" fontId="3" fillId="0" borderId="11" xfId="0" applyFont="1" applyFill="1" applyBorder="1"/>
    <xf numFmtId="0" fontId="2" fillId="0" borderId="0" xfId="0" applyFont="1" applyAlignment="1">
      <alignment horizontal="center"/>
    </xf>
    <xf numFmtId="4" fontId="3" fillId="0" borderId="2" xfId="0" applyNumberFormat="1" applyFont="1" applyBorder="1"/>
    <xf numFmtId="0" fontId="3" fillId="4" borderId="1" xfId="0" applyFont="1" applyFill="1" applyBorder="1"/>
    <xf numFmtId="4" fontId="3" fillId="3" borderId="9" xfId="0" applyNumberFormat="1" applyFont="1" applyFill="1" applyBorder="1"/>
    <xf numFmtId="4" fontId="3" fillId="0" borderId="4" xfId="0" applyNumberFormat="1" applyFont="1" applyBorder="1"/>
    <xf numFmtId="4" fontId="3" fillId="3" borderId="10" xfId="0" applyNumberFormat="1" applyFont="1" applyFill="1" applyBorder="1"/>
    <xf numFmtId="4" fontId="3" fillId="4" borderId="10" xfId="0" applyNumberFormat="1" applyFont="1" applyFill="1" applyBorder="1"/>
    <xf numFmtId="4" fontId="3" fillId="3" borderId="4" xfId="0" applyNumberFormat="1" applyFont="1" applyFill="1" applyBorder="1"/>
    <xf numFmtId="4" fontId="3" fillId="0" borderId="10" xfId="0" applyNumberFormat="1" applyFont="1" applyBorder="1"/>
    <xf numFmtId="0" fontId="1" fillId="3" borderId="8" xfId="0" applyFont="1" applyFill="1" applyBorder="1"/>
    <xf numFmtId="4" fontId="1" fillId="3" borderId="0" xfId="0" applyNumberFormat="1" applyFont="1" applyFill="1"/>
    <xf numFmtId="4" fontId="1" fillId="3" borderId="9" xfId="0" applyNumberFormat="1" applyFont="1" applyFill="1" applyBorder="1"/>
    <xf numFmtId="4" fontId="1" fillId="3" borderId="8" xfId="0" applyNumberFormat="1" applyFont="1" applyFill="1" applyBorder="1"/>
    <xf numFmtId="0" fontId="1" fillId="0" borderId="13" xfId="0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1" fillId="3" borderId="2" xfId="0" applyFont="1" applyFill="1" applyBorder="1"/>
    <xf numFmtId="0" fontId="1" fillId="3" borderId="13" xfId="0" applyFont="1" applyFill="1" applyBorder="1"/>
    <xf numFmtId="0" fontId="1" fillId="4" borderId="2" xfId="0" applyFont="1" applyFill="1" applyBorder="1"/>
    <xf numFmtId="4" fontId="1" fillId="4" borderId="12" xfId="0" applyNumberFormat="1" applyFont="1" applyFill="1" applyBorder="1"/>
    <xf numFmtId="4" fontId="1" fillId="4" borderId="10" xfId="0" applyNumberFormat="1" applyFont="1" applyFill="1" applyBorder="1"/>
    <xf numFmtId="4" fontId="1" fillId="4" borderId="13" xfId="0" applyNumberFormat="1" applyFont="1" applyFill="1" applyBorder="1"/>
    <xf numFmtId="4" fontId="3" fillId="3" borderId="10" xfId="0" applyNumberFormat="1" applyFont="1" applyFill="1" applyBorder="1" applyAlignment="1">
      <alignment horizontal="right"/>
    </xf>
    <xf numFmtId="0" fontId="3" fillId="4" borderId="11" xfId="0" applyFont="1" applyFill="1" applyBorder="1"/>
    <xf numFmtId="0" fontId="1" fillId="4" borderId="13" xfId="0" applyFont="1" applyFill="1" applyBorder="1"/>
    <xf numFmtId="0" fontId="0" fillId="3" borderId="13" xfId="0" applyFill="1" applyBorder="1"/>
    <xf numFmtId="0" fontId="1" fillId="3" borderId="11" xfId="0" applyFont="1" applyFill="1" applyBorder="1"/>
    <xf numFmtId="4" fontId="1" fillId="0" borderId="10" xfId="0" applyNumberFormat="1" applyFont="1" applyBorder="1" applyAlignment="1"/>
    <xf numFmtId="2" fontId="0" fillId="0" borderId="10" xfId="0" applyNumberFormat="1" applyBorder="1"/>
    <xf numFmtId="4" fontId="3" fillId="4" borderId="4" xfId="0" applyNumberFormat="1" applyFont="1" applyFill="1" applyBorder="1"/>
    <xf numFmtId="4" fontId="1" fillId="4" borderId="9" xfId="0" applyNumberFormat="1" applyFont="1" applyFill="1" applyBorder="1"/>
    <xf numFmtId="4" fontId="1" fillId="4" borderId="8" xfId="0" applyNumberFormat="1" applyFont="1" applyFill="1" applyBorder="1"/>
    <xf numFmtId="4" fontId="1" fillId="0" borderId="13" xfId="0" applyNumberFormat="1" applyFont="1" applyBorder="1" applyAlignment="1">
      <alignment horizontal="right"/>
    </xf>
    <xf numFmtId="4" fontId="0" fillId="0" borderId="0" xfId="0" applyNumberFormat="1"/>
    <xf numFmtId="0" fontId="3" fillId="3" borderId="0" xfId="1" applyFont="1" applyFill="1"/>
    <xf numFmtId="4" fontId="1" fillId="3" borderId="13" xfId="0" applyNumberFormat="1" applyFont="1" applyFill="1" applyBorder="1" applyAlignment="1">
      <alignment horizontal="right"/>
    </xf>
    <xf numFmtId="0" fontId="3" fillId="3" borderId="11" xfId="1" applyFont="1" applyFill="1" applyBorder="1"/>
    <xf numFmtId="0" fontId="3" fillId="3" borderId="13" xfId="1" applyFont="1" applyFill="1" applyBorder="1"/>
    <xf numFmtId="0" fontId="0" fillId="0" borderId="11" xfId="0" applyBorder="1"/>
    <xf numFmtId="0" fontId="3" fillId="0" borderId="13" xfId="1" applyFont="1" applyBorder="1"/>
    <xf numFmtId="2" fontId="0" fillId="0" borderId="10" xfId="0" applyNumberForma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4" fillId="0" borderId="10" xfId="0" applyNumberFormat="1" applyFont="1" applyBorder="1"/>
    <xf numFmtId="0" fontId="0" fillId="5" borderId="0" xfId="0" applyFill="1"/>
    <xf numFmtId="0" fontId="0" fillId="5" borderId="10" xfId="0" applyFill="1" applyBorder="1"/>
    <xf numFmtId="4" fontId="1" fillId="3" borderId="13" xfId="0" applyNumberFormat="1" applyFont="1" applyFill="1" applyBorder="1"/>
    <xf numFmtId="0" fontId="3" fillId="4" borderId="14" xfId="0" applyFont="1" applyFill="1" applyBorder="1"/>
    <xf numFmtId="0" fontId="1" fillId="4" borderId="8" xfId="0" applyFont="1" applyFill="1" applyBorder="1"/>
    <xf numFmtId="0" fontId="1" fillId="3" borderId="10" xfId="0" applyFont="1" applyFill="1" applyBorder="1" applyAlignment="1">
      <alignment horizontal="right"/>
    </xf>
    <xf numFmtId="2" fontId="1" fillId="3" borderId="10" xfId="0" applyNumberFormat="1" applyFont="1" applyFill="1" applyBorder="1" applyAlignment="1">
      <alignment horizontal="right"/>
    </xf>
    <xf numFmtId="4" fontId="0" fillId="3" borderId="10" xfId="0" applyNumberFormat="1" applyFill="1" applyBorder="1"/>
    <xf numFmtId="0" fontId="3" fillId="3" borderId="10" xfId="1" applyFont="1" applyFill="1" applyBorder="1"/>
    <xf numFmtId="0" fontId="0" fillId="3" borderId="10" xfId="0" applyFill="1" applyBorder="1"/>
    <xf numFmtId="0" fontId="1" fillId="4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9" fillId="0" borderId="6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5" fillId="0" borderId="8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11" xfId="0" applyNumberFormat="1" applyFont="1" applyBorder="1"/>
    <xf numFmtId="2" fontId="5" fillId="0" borderId="0" xfId="0" applyNumberFormat="1" applyFont="1" applyBorder="1"/>
    <xf numFmtId="0" fontId="17" fillId="0" borderId="14" xfId="0" applyFont="1" applyBorder="1"/>
    <xf numFmtId="0" fontId="17" fillId="0" borderId="1" xfId="0" applyFont="1" applyBorder="1"/>
    <xf numFmtId="2" fontId="17" fillId="0" borderId="1" xfId="0" applyNumberFormat="1" applyFont="1" applyBorder="1"/>
    <xf numFmtId="0" fontId="14" fillId="0" borderId="0" xfId="0" applyFont="1" applyBorder="1"/>
    <xf numFmtId="0" fontId="17" fillId="0" borderId="0" xfId="0" applyFont="1" applyBorder="1"/>
    <xf numFmtId="0" fontId="17" fillId="0" borderId="0" xfId="0" applyFont="1"/>
    <xf numFmtId="2" fontId="17" fillId="0" borderId="0" xfId="0" applyNumberFormat="1" applyFont="1"/>
    <xf numFmtId="2" fontId="17" fillId="0" borderId="14" xfId="0" applyNumberFormat="1" applyFont="1" applyBorder="1"/>
    <xf numFmtId="2" fontId="17" fillId="0" borderId="1" xfId="0" applyNumberFormat="1" applyFont="1" applyFill="1" applyBorder="1"/>
    <xf numFmtId="0" fontId="14" fillId="0" borderId="6" xfId="0" applyFont="1" applyBorder="1"/>
    <xf numFmtId="2" fontId="17" fillId="0" borderId="5" xfId="0" applyNumberFormat="1" applyFont="1" applyBorder="1"/>
    <xf numFmtId="0" fontId="17" fillId="0" borderId="19" xfId="0" applyFont="1" applyBorder="1"/>
    <xf numFmtId="2" fontId="17" fillId="0" borderId="18" xfId="0" applyNumberFormat="1" applyFont="1" applyBorder="1"/>
    <xf numFmtId="0" fontId="19" fillId="0" borderId="0" xfId="0" applyFont="1"/>
    <xf numFmtId="0" fontId="20" fillId="0" borderId="0" xfId="0" applyFont="1"/>
    <xf numFmtId="0" fontId="17" fillId="0" borderId="11" xfId="0" applyFont="1" applyBorder="1"/>
    <xf numFmtId="0" fontId="17" fillId="0" borderId="5" xfId="0" applyFont="1" applyBorder="1"/>
    <xf numFmtId="0" fontId="17" fillId="0" borderId="12" xfId="0" applyFont="1" applyBorder="1"/>
    <xf numFmtId="2" fontId="17" fillId="0" borderId="12" xfId="0" applyNumberFormat="1" applyFont="1" applyBorder="1"/>
    <xf numFmtId="2" fontId="17" fillId="0" borderId="11" xfId="0" applyNumberFormat="1" applyFont="1" applyBorder="1"/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6" xfId="0" applyFont="1" applyBorder="1"/>
    <xf numFmtId="2" fontId="9" fillId="0" borderId="11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7" fillId="0" borderId="7" xfId="0" applyFont="1" applyBorder="1"/>
    <xf numFmtId="2" fontId="5" fillId="0" borderId="8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17" fillId="0" borderId="13" xfId="0" applyFont="1" applyBorder="1"/>
    <xf numFmtId="0" fontId="5" fillId="0" borderId="14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2" fontId="17" fillId="0" borderId="7" xfId="0" applyNumberFormat="1" applyFont="1" applyBorder="1"/>
    <xf numFmtId="2" fontId="17" fillId="0" borderId="13" xfId="0" applyNumberFormat="1" applyFont="1" applyBorder="1"/>
    <xf numFmtId="2" fontId="17" fillId="0" borderId="2" xfId="0" applyNumberFormat="1" applyFont="1" applyBorder="1"/>
    <xf numFmtId="0" fontId="5" fillId="0" borderId="0" xfId="0" applyFont="1" applyBorder="1"/>
    <xf numFmtId="2" fontId="5" fillId="0" borderId="1" xfId="0" applyNumberFormat="1" applyFont="1" applyBorder="1"/>
    <xf numFmtId="0" fontId="0" fillId="0" borderId="17" xfId="0" applyBorder="1"/>
    <xf numFmtId="0" fontId="0" fillId="6" borderId="0" xfId="0" applyFill="1"/>
    <xf numFmtId="0" fontId="0" fillId="4" borderId="0" xfId="0" applyFill="1" applyBorder="1"/>
    <xf numFmtId="0" fontId="0" fillId="4" borderId="1" xfId="0" applyFill="1" applyBorder="1"/>
    <xf numFmtId="0" fontId="0" fillId="4" borderId="6" xfId="0" applyFill="1" applyBorder="1"/>
    <xf numFmtId="0" fontId="0" fillId="4" borderId="5" xfId="0" applyFill="1" applyBorder="1"/>
    <xf numFmtId="0" fontId="11" fillId="4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0" fillId="4" borderId="0" xfId="0" applyFill="1"/>
    <xf numFmtId="2" fontId="10" fillId="4" borderId="15" xfId="0" applyNumberFormat="1" applyFont="1" applyFill="1" applyBorder="1" applyAlignment="1">
      <alignment horizontal="right"/>
    </xf>
    <xf numFmtId="0" fontId="9" fillId="4" borderId="0" xfId="0" applyFont="1" applyFill="1"/>
    <xf numFmtId="2" fontId="0" fillId="4" borderId="8" xfId="0" applyNumberFormat="1" applyFill="1" applyBorder="1"/>
    <xf numFmtId="0" fontId="0" fillId="4" borderId="14" xfId="0" applyFill="1" applyBorder="1"/>
    <xf numFmtId="2" fontId="9" fillId="4" borderId="8" xfId="0" applyNumberFormat="1" applyFont="1" applyFill="1" applyBorder="1" applyAlignment="1">
      <alignment horizontal="right"/>
    </xf>
    <xf numFmtId="2" fontId="9" fillId="4" borderId="0" xfId="0" applyNumberFormat="1" applyFont="1" applyFill="1" applyAlignment="1">
      <alignment horizontal="right"/>
    </xf>
    <xf numFmtId="0" fontId="0" fillId="4" borderId="2" xfId="0" applyFill="1" applyBorder="1"/>
    <xf numFmtId="2" fontId="9" fillId="4" borderId="11" xfId="0" applyNumberFormat="1" applyFont="1" applyFill="1" applyBorder="1"/>
    <xf numFmtId="2" fontId="9" fillId="4" borderId="7" xfId="0" applyNumberFormat="1" applyFont="1" applyFill="1" applyBorder="1" applyAlignment="1">
      <alignment horizontal="right"/>
    </xf>
    <xf numFmtId="0" fontId="9" fillId="4" borderId="6" xfId="0" applyFont="1" applyFill="1" applyBorder="1"/>
    <xf numFmtId="0" fontId="9" fillId="4" borderId="8" xfId="0" applyFont="1" applyFill="1" applyBorder="1" applyAlignment="1">
      <alignment horizontal="right"/>
    </xf>
    <xf numFmtId="0" fontId="9" fillId="4" borderId="0" xfId="0" applyFont="1" applyFill="1" applyAlignment="1">
      <alignment horizontal="right"/>
    </xf>
    <xf numFmtId="0" fontId="3" fillId="4" borderId="0" xfId="0" applyFont="1" applyFill="1" applyBorder="1"/>
    <xf numFmtId="2" fontId="9" fillId="4" borderId="0" xfId="0" applyNumberFormat="1" applyFont="1" applyFill="1" applyBorder="1"/>
    <xf numFmtId="0" fontId="12" fillId="4" borderId="6" xfId="0" applyFont="1" applyFill="1" applyBorder="1" applyAlignment="1" applyProtection="1">
      <alignment horizontal="left"/>
    </xf>
    <xf numFmtId="2" fontId="9" fillId="4" borderId="8" xfId="0" applyNumberFormat="1" applyFont="1" applyFill="1" applyBorder="1" applyAlignment="1"/>
    <xf numFmtId="2" fontId="9" fillId="4" borderId="11" xfId="0" applyNumberFormat="1" applyFont="1" applyFill="1" applyBorder="1" applyAlignment="1">
      <alignment horizontal="center"/>
    </xf>
    <xf numFmtId="2" fontId="9" fillId="4" borderId="2" xfId="0" applyNumberFormat="1" applyFont="1" applyFill="1" applyBorder="1" applyAlignment="1">
      <alignment horizontal="right"/>
    </xf>
    <xf numFmtId="2" fontId="9" fillId="4" borderId="2" xfId="0" applyNumberFormat="1" applyFont="1" applyFill="1" applyBorder="1" applyAlignment="1"/>
    <xf numFmtId="0" fontId="9" fillId="4" borderId="0" xfId="0" applyFont="1" applyFill="1" applyAlignment="1">
      <alignment horizontal="center"/>
    </xf>
    <xf numFmtId="2" fontId="9" fillId="4" borderId="6" xfId="0" applyNumberFormat="1" applyFont="1" applyFill="1" applyBorder="1" applyAlignment="1"/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/>
    <xf numFmtId="2" fontId="5" fillId="4" borderId="7" xfId="0" applyNumberFormat="1" applyFont="1" applyFill="1" applyBorder="1"/>
    <xf numFmtId="2" fontId="5" fillId="4" borderId="4" xfId="0" applyNumberFormat="1" applyFont="1" applyFill="1" applyBorder="1"/>
    <xf numFmtId="2" fontId="9" fillId="4" borderId="0" xfId="0" applyNumberFormat="1" applyFont="1" applyFill="1" applyAlignment="1">
      <alignment horizontal="center"/>
    </xf>
    <xf numFmtId="0" fontId="9" fillId="4" borderId="6" xfId="0" applyFont="1" applyFill="1" applyBorder="1" applyAlignment="1">
      <alignment horizontal="center"/>
    </xf>
    <xf numFmtId="2" fontId="0" fillId="4" borderId="7" xfId="0" applyNumberFormat="1" applyFill="1" applyBorder="1"/>
    <xf numFmtId="2" fontId="0" fillId="4" borderId="4" xfId="0" applyNumberFormat="1" applyFill="1" applyBorder="1"/>
    <xf numFmtId="2" fontId="0" fillId="4" borderId="17" xfId="0" applyNumberFormat="1" applyFill="1" applyBorder="1"/>
    <xf numFmtId="0" fontId="9" fillId="4" borderId="7" xfId="0" applyFont="1" applyFill="1" applyBorder="1" applyAlignment="1">
      <alignment horizontal="right"/>
    </xf>
    <xf numFmtId="2" fontId="1" fillId="4" borderId="2" xfId="0" applyNumberFormat="1" applyFont="1" applyFill="1" applyBorder="1"/>
    <xf numFmtId="2" fontId="1" fillId="4" borderId="3" xfId="0" applyNumberFormat="1" applyFont="1" applyFill="1" applyBorder="1"/>
    <xf numFmtId="2" fontId="0" fillId="4" borderId="8" xfId="0" applyNumberFormat="1" applyFill="1" applyBorder="1" applyAlignment="1">
      <alignment horizontal="right"/>
    </xf>
    <xf numFmtId="2" fontId="0" fillId="4" borderId="2" xfId="0" applyNumberFormat="1" applyFill="1" applyBorder="1" applyAlignment="1">
      <alignment horizontal="right"/>
    </xf>
    <xf numFmtId="2" fontId="0" fillId="4" borderId="2" xfId="0" applyNumberFormat="1" applyFill="1" applyBorder="1"/>
    <xf numFmtId="2" fontId="0" fillId="4" borderId="3" xfId="0" applyNumberFormat="1" applyFill="1" applyBorder="1"/>
    <xf numFmtId="0" fontId="0" fillId="4" borderId="3" xfId="0" applyFill="1" applyBorder="1"/>
    <xf numFmtId="2" fontId="9" fillId="4" borderId="8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0" fillId="4" borderId="12" xfId="0" applyFill="1" applyBorder="1"/>
    <xf numFmtId="0" fontId="0" fillId="4" borderId="11" xfId="0" applyFill="1" applyBorder="1"/>
    <xf numFmtId="0" fontId="9" fillId="4" borderId="7" xfId="0" applyFont="1" applyFill="1" applyBorder="1" applyAlignment="1">
      <alignment horizontal="center"/>
    </xf>
    <xf numFmtId="2" fontId="9" fillId="4" borderId="6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9" fillId="4" borderId="13" xfId="0" applyFont="1" applyFill="1" applyBorder="1" applyAlignment="1">
      <alignment horizontal="right"/>
    </xf>
    <xf numFmtId="0" fontId="9" fillId="4" borderId="12" xfId="0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2" fontId="9" fillId="4" borderId="12" xfId="0" applyNumberFormat="1" applyFont="1" applyFill="1" applyBorder="1" applyAlignment="1">
      <alignment horizontal="right"/>
    </xf>
    <xf numFmtId="0" fontId="0" fillId="4" borderId="7" xfId="0" applyFill="1" applyBorder="1"/>
    <xf numFmtId="0" fontId="1" fillId="4" borderId="5" xfId="0" applyFont="1" applyFill="1" applyBorder="1"/>
    <xf numFmtId="2" fontId="0" fillId="4" borderId="16" xfId="0" applyNumberFormat="1" applyFill="1" applyBorder="1"/>
    <xf numFmtId="0" fontId="0" fillId="4" borderId="16" xfId="0" applyFill="1" applyBorder="1"/>
    <xf numFmtId="0" fontId="9" fillId="4" borderId="2" xfId="0" applyFont="1" applyFill="1" applyBorder="1" applyAlignment="1">
      <alignment horizontal="right"/>
    </xf>
    <xf numFmtId="0" fontId="0" fillId="4" borderId="8" xfId="0" applyFill="1" applyBorder="1"/>
    <xf numFmtId="0" fontId="0" fillId="4" borderId="13" xfId="0" applyFill="1" applyBorder="1"/>
    <xf numFmtId="2" fontId="0" fillId="4" borderId="1" xfId="0" applyNumberFormat="1" applyFill="1" applyBorder="1"/>
    <xf numFmtId="2" fontId="0" fillId="4" borderId="5" xfId="0" applyNumberFormat="1" applyFill="1" applyBorder="1"/>
    <xf numFmtId="0" fontId="9" fillId="4" borderId="6" xfId="0" applyFont="1" applyFill="1" applyBorder="1" applyAlignment="1">
      <alignment horizontal="right"/>
    </xf>
    <xf numFmtId="2" fontId="0" fillId="4" borderId="0" xfId="0" applyNumberFormat="1" applyFill="1"/>
    <xf numFmtId="2" fontId="0" fillId="4" borderId="13" xfId="0" applyNumberFormat="1" applyFill="1" applyBorder="1"/>
    <xf numFmtId="0" fontId="9" fillId="4" borderId="14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/>
    </xf>
    <xf numFmtId="0" fontId="5" fillId="4" borderId="0" xfId="0" applyFont="1" applyFill="1"/>
    <xf numFmtId="2" fontId="9" fillId="4" borderId="1" xfId="0" applyNumberFormat="1" applyFont="1" applyFill="1" applyBorder="1"/>
    <xf numFmtId="2" fontId="3" fillId="4" borderId="13" xfId="0" applyNumberFormat="1" applyFont="1" applyFill="1" applyBorder="1"/>
    <xf numFmtId="2" fontId="9" fillId="4" borderId="5" xfId="0" applyNumberFormat="1" applyFont="1" applyFill="1" applyBorder="1"/>
    <xf numFmtId="0" fontId="5" fillId="4" borderId="12" xfId="0" applyFont="1" applyFill="1" applyBorder="1" applyAlignment="1"/>
    <xf numFmtId="0" fontId="5" fillId="4" borderId="11" xfId="0" applyFont="1" applyFill="1" applyBorder="1" applyAlignment="1"/>
    <xf numFmtId="4" fontId="0" fillId="4" borderId="7" xfId="0" applyNumberFormat="1" applyFill="1" applyBorder="1"/>
    <xf numFmtId="4" fontId="0" fillId="4" borderId="6" xfId="0" applyNumberFormat="1" applyFill="1" applyBorder="1"/>
    <xf numFmtId="4" fontId="0" fillId="4" borderId="5" xfId="0" applyNumberFormat="1" applyFill="1" applyBorder="1"/>
    <xf numFmtId="0" fontId="17" fillId="0" borderId="17" xfId="0" applyFont="1" applyBorder="1"/>
    <xf numFmtId="0" fontId="17" fillId="0" borderId="18" xfId="0" applyFont="1" applyBorder="1"/>
    <xf numFmtId="2" fontId="17" fillId="4" borderId="15" xfId="0" applyNumberFormat="1" applyFont="1" applyFill="1" applyBorder="1" applyAlignment="1">
      <alignment horizontal="right"/>
    </xf>
    <xf numFmtId="0" fontId="19" fillId="4" borderId="0" xfId="0" applyFont="1" applyFill="1"/>
    <xf numFmtId="2" fontId="5" fillId="4" borderId="8" xfId="0" applyNumberFormat="1" applyFont="1" applyFill="1" applyBorder="1" applyAlignment="1">
      <alignment horizontal="right"/>
    </xf>
    <xf numFmtId="2" fontId="5" fillId="4" borderId="11" xfId="0" applyNumberFormat="1" applyFont="1" applyFill="1" applyBorder="1"/>
    <xf numFmtId="2" fontId="5" fillId="4" borderId="7" xfId="0" applyNumberFormat="1" applyFont="1" applyFill="1" applyBorder="1" applyAlignment="1">
      <alignment horizontal="right"/>
    </xf>
    <xf numFmtId="0" fontId="5" fillId="4" borderId="6" xfId="0" applyFont="1" applyFill="1" applyBorder="1"/>
    <xf numFmtId="2" fontId="5" fillId="4" borderId="0" xfId="0" applyNumberFormat="1" applyFont="1" applyFill="1" applyBorder="1"/>
    <xf numFmtId="2" fontId="5" fillId="4" borderId="2" xfId="0" applyNumberFormat="1" applyFont="1" applyFill="1" applyBorder="1" applyAlignment="1">
      <alignment horizontal="right"/>
    </xf>
    <xf numFmtId="0" fontId="5" fillId="4" borderId="0" xfId="0" applyFont="1" applyFill="1" applyBorder="1"/>
    <xf numFmtId="0" fontId="5" fillId="4" borderId="16" xfId="0" applyFont="1" applyFill="1" applyBorder="1" applyAlignment="1">
      <alignment horizontal="center"/>
    </xf>
    <xf numFmtId="2" fontId="17" fillId="4" borderId="8" xfId="0" applyNumberFormat="1" applyFont="1" applyFill="1" applyBorder="1"/>
    <xf numFmtId="2" fontId="17" fillId="4" borderId="17" xfId="0" applyNumberFormat="1" applyFont="1" applyFill="1" applyBorder="1"/>
    <xf numFmtId="0" fontId="17" fillId="4" borderId="2" xfId="0" applyFont="1" applyFill="1" applyBorder="1"/>
    <xf numFmtId="0" fontId="17" fillId="4" borderId="0" xfId="0" applyFont="1" applyFill="1"/>
    <xf numFmtId="0" fontId="17" fillId="4" borderId="6" xfId="0" applyFont="1" applyFill="1" applyBorder="1"/>
    <xf numFmtId="0" fontId="17" fillId="4" borderId="5" xfId="0" applyFont="1" applyFill="1" applyBorder="1"/>
    <xf numFmtId="2" fontId="17" fillId="4" borderId="8" xfId="0" applyNumberFormat="1" applyFont="1" applyFill="1" applyBorder="1" applyAlignment="1">
      <alignment horizontal="right"/>
    </xf>
    <xf numFmtId="2" fontId="17" fillId="4" borderId="2" xfId="0" applyNumberFormat="1" applyFont="1" applyFill="1" applyBorder="1" applyAlignment="1">
      <alignment horizontal="right"/>
    </xf>
    <xf numFmtId="0" fontId="17" fillId="4" borderId="0" xfId="0" applyFont="1" applyFill="1" applyBorder="1"/>
    <xf numFmtId="0" fontId="17" fillId="4" borderId="7" xfId="0" applyFont="1" applyFill="1" applyBorder="1"/>
    <xf numFmtId="2" fontId="17" fillId="4" borderId="16" xfId="0" applyNumberFormat="1" applyFont="1" applyFill="1" applyBorder="1"/>
    <xf numFmtId="0" fontId="17" fillId="4" borderId="16" xfId="0" applyFont="1" applyFill="1" applyBorder="1"/>
    <xf numFmtId="0" fontId="17" fillId="4" borderId="1" xfId="0" applyFont="1" applyFill="1" applyBorder="1"/>
    <xf numFmtId="2" fontId="5" fillId="4" borderId="1" xfId="0" applyNumberFormat="1" applyFont="1" applyFill="1" applyBorder="1"/>
    <xf numFmtId="2" fontId="17" fillId="4" borderId="0" xfId="0" applyNumberFormat="1" applyFont="1" applyFill="1" applyBorder="1"/>
    <xf numFmtId="2" fontId="17" fillId="4" borderId="1" xfId="0" applyNumberFormat="1" applyFont="1" applyFill="1" applyBorder="1"/>
    <xf numFmtId="2" fontId="17" fillId="4" borderId="2" xfId="0" applyNumberFormat="1" applyFont="1" applyFill="1" applyBorder="1"/>
    <xf numFmtId="2" fontId="17" fillId="4" borderId="0" xfId="0" applyNumberFormat="1" applyFont="1" applyFill="1"/>
    <xf numFmtId="2" fontId="17" fillId="4" borderId="6" xfId="0" applyNumberFormat="1" applyFont="1" applyFill="1" applyBorder="1"/>
    <xf numFmtId="2" fontId="17" fillId="4" borderId="5" xfId="0" applyNumberFormat="1" applyFont="1" applyFill="1" applyBorder="1"/>
    <xf numFmtId="2" fontId="0" fillId="4" borderId="6" xfId="0" applyNumberFormat="1" applyFill="1" applyBorder="1"/>
    <xf numFmtId="0" fontId="5" fillId="4" borderId="18" xfId="0" applyFont="1" applyFill="1" applyBorder="1" applyAlignment="1">
      <alignment horizontal="center"/>
    </xf>
    <xf numFmtId="2" fontId="5" fillId="4" borderId="17" xfId="0" applyNumberFormat="1" applyFont="1" applyFill="1" applyBorder="1" applyAlignment="1">
      <alignment horizontal="right"/>
    </xf>
    <xf numFmtId="4" fontId="17" fillId="4" borderId="2" xfId="0" applyNumberFormat="1" applyFont="1" applyFill="1" applyBorder="1"/>
    <xf numFmtId="4" fontId="17" fillId="4" borderId="6" xfId="0" applyNumberFormat="1" applyFont="1" applyFill="1" applyBorder="1"/>
    <xf numFmtId="2" fontId="17" fillId="0" borderId="0" xfId="0" applyNumberFormat="1" applyFont="1" applyBorder="1"/>
    <xf numFmtId="2" fontId="17" fillId="4" borderId="7" xfId="0" applyNumberFormat="1" applyFont="1" applyFill="1" applyBorder="1"/>
    <xf numFmtId="2" fontId="17" fillId="4" borderId="3" xfId="0" applyNumberFormat="1" applyFont="1" applyFill="1" applyBorder="1"/>
    <xf numFmtId="2" fontId="5" fillId="4" borderId="5" xfId="0" applyNumberFormat="1" applyFont="1" applyFill="1" applyBorder="1"/>
    <xf numFmtId="0" fontId="17" fillId="4" borderId="12" xfId="0" applyFont="1" applyFill="1" applyBorder="1"/>
    <xf numFmtId="0" fontId="17" fillId="4" borderId="11" xfId="0" applyFont="1" applyFill="1" applyBorder="1"/>
    <xf numFmtId="0" fontId="5" fillId="4" borderId="8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5" fillId="4" borderId="13" xfId="0" applyFont="1" applyFill="1" applyBorder="1" applyAlignment="1">
      <alignment horizontal="right"/>
    </xf>
    <xf numFmtId="0" fontId="5" fillId="4" borderId="12" xfId="0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right"/>
    </xf>
    <xf numFmtId="2" fontId="5" fillId="4" borderId="12" xfId="0" applyNumberFormat="1" applyFont="1" applyFill="1" applyBorder="1" applyAlignment="1">
      <alignment horizontal="right"/>
    </xf>
    <xf numFmtId="2" fontId="5" fillId="4" borderId="0" xfId="0" applyNumberFormat="1" applyFont="1" applyFill="1" applyAlignment="1">
      <alignment horizontal="right"/>
    </xf>
    <xf numFmtId="2" fontId="5" fillId="4" borderId="8" xfId="0" applyNumberFormat="1" applyFont="1" applyFill="1" applyBorder="1" applyAlignment="1"/>
    <xf numFmtId="2" fontId="5" fillId="4" borderId="11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/>
    <xf numFmtId="0" fontId="5" fillId="4" borderId="0" xfId="0" applyFont="1" applyFill="1" applyAlignment="1">
      <alignment horizontal="center"/>
    </xf>
    <xf numFmtId="2" fontId="5" fillId="4" borderId="6" xfId="0" applyNumberFormat="1" applyFont="1" applyFill="1" applyBorder="1" applyAlignment="1"/>
    <xf numFmtId="0" fontId="5" fillId="4" borderId="5" xfId="0" applyFont="1" applyFill="1" applyBorder="1" applyAlignment="1">
      <alignment horizontal="center"/>
    </xf>
    <xf numFmtId="2" fontId="5" fillId="4" borderId="0" xfId="0" applyNumberFormat="1" applyFont="1" applyFill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/>
    <xf numFmtId="4" fontId="5" fillId="0" borderId="5" xfId="0" applyNumberFormat="1" applyFont="1" applyBorder="1" applyAlignment="1"/>
    <xf numFmtId="0" fontId="5" fillId="4" borderId="6" xfId="0" applyFont="1" applyFill="1" applyBorder="1" applyAlignment="1">
      <alignment horizontal="right"/>
    </xf>
    <xf numFmtId="0" fontId="5" fillId="4" borderId="1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0" fontId="17" fillId="4" borderId="13" xfId="0" applyFont="1" applyFill="1" applyBorder="1"/>
    <xf numFmtId="2" fontId="17" fillId="4" borderId="13" xfId="0" applyNumberFormat="1" applyFont="1" applyFill="1" applyBorder="1"/>
    <xf numFmtId="2" fontId="17" fillId="4" borderId="12" xfId="0" applyNumberFormat="1" applyFont="1" applyFill="1" applyBorder="1"/>
    <xf numFmtId="2" fontId="5" fillId="4" borderId="13" xfId="0" applyNumberFormat="1" applyFont="1" applyFill="1" applyBorder="1"/>
    <xf numFmtId="2" fontId="5" fillId="4" borderId="12" xfId="0" applyNumberFormat="1" applyFont="1" applyFill="1" applyBorder="1"/>
    <xf numFmtId="0" fontId="17" fillId="4" borderId="8" xfId="0" applyFont="1" applyFill="1" applyBorder="1"/>
    <xf numFmtId="0" fontId="17" fillId="4" borderId="17" xfId="0" applyFont="1" applyFill="1" applyBorder="1"/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" fontId="17" fillId="4" borderId="5" xfId="0" applyNumberFormat="1" applyFont="1" applyFill="1" applyBorder="1"/>
    <xf numFmtId="4" fontId="17" fillId="4" borderId="7" xfId="0" applyNumberFormat="1" applyFont="1" applyFill="1" applyBorder="1"/>
    <xf numFmtId="4" fontId="0" fillId="0" borderId="17" xfId="0" applyNumberFormat="1" applyBorder="1"/>
    <xf numFmtId="4" fontId="0" fillId="0" borderId="1" xfId="0" applyNumberFormat="1" applyBorder="1"/>
    <xf numFmtId="4" fontId="17" fillId="0" borderId="0" xfId="0" applyNumberFormat="1" applyFont="1"/>
    <xf numFmtId="2" fontId="5" fillId="0" borderId="11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5" fillId="0" borderId="5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3" fillId="0" borderId="0" xfId="0" applyFont="1" applyBorder="1"/>
    <xf numFmtId="0" fontId="19" fillId="4" borderId="0" xfId="0" applyFont="1" applyFill="1" applyBorder="1"/>
    <xf numFmtId="2" fontId="17" fillId="0" borderId="17" xfId="0" applyNumberFormat="1" applyFont="1" applyBorder="1"/>
    <xf numFmtId="0" fontId="0" fillId="0" borderId="1" xfId="0" applyBorder="1"/>
    <xf numFmtId="0" fontId="5" fillId="4" borderId="14" xfId="0" applyFont="1" applyFill="1" applyBorder="1" applyAlignment="1"/>
    <xf numFmtId="0" fontId="5" fillId="4" borderId="20" xfId="0" applyFont="1" applyFill="1" applyBorder="1" applyAlignment="1">
      <alignment horizontal="center"/>
    </xf>
    <xf numFmtId="0" fontId="5" fillId="4" borderId="13" xfId="0" applyFont="1" applyFill="1" applyBorder="1" applyAlignment="1"/>
    <xf numFmtId="4" fontId="17" fillId="0" borderId="17" xfId="0" applyNumberFormat="1" applyFont="1" applyBorder="1"/>
    <xf numFmtId="4" fontId="17" fillId="0" borderId="0" xfId="0" applyNumberFormat="1" applyFont="1" applyBorder="1"/>
    <xf numFmtId="4" fontId="17" fillId="0" borderId="14" xfId="0" applyNumberFormat="1" applyFont="1" applyBorder="1"/>
    <xf numFmtId="4" fontId="17" fillId="0" borderId="1" xfId="0" applyNumberFormat="1" applyFont="1" applyBorder="1"/>
    <xf numFmtId="4" fontId="17" fillId="0" borderId="5" xfId="0" applyNumberFormat="1" applyFont="1" applyBorder="1"/>
    <xf numFmtId="4" fontId="17" fillId="0" borderId="7" xfId="0" applyNumberFormat="1" applyFont="1" applyBorder="1"/>
    <xf numFmtId="4" fontId="5" fillId="0" borderId="0" xfId="0" applyNumberFormat="1" applyFont="1" applyAlignment="1">
      <alignment horizontal="right"/>
    </xf>
    <xf numFmtId="4" fontId="5" fillId="4" borderId="8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17" fillId="4" borderId="13" xfId="0" applyNumberFormat="1" applyFont="1" applyFill="1" applyBorder="1"/>
    <xf numFmtId="4" fontId="17" fillId="4" borderId="12" xfId="0" applyNumberFormat="1" applyFont="1" applyFill="1" applyBorder="1"/>
    <xf numFmtId="4" fontId="5" fillId="0" borderId="13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17" fillId="0" borderId="11" xfId="0" applyNumberFormat="1" applyFont="1" applyBorder="1"/>
    <xf numFmtId="4" fontId="17" fillId="4" borderId="0" xfId="0" applyNumberFormat="1" applyFont="1" applyFill="1" applyBorder="1"/>
    <xf numFmtId="4" fontId="17" fillId="4" borderId="1" xfId="0" applyNumberFormat="1" applyFont="1" applyFill="1" applyBorder="1"/>
    <xf numFmtId="4" fontId="17" fillId="4" borderId="0" xfId="0" applyNumberFormat="1" applyFont="1" applyFill="1"/>
    <xf numFmtId="4" fontId="17" fillId="0" borderId="6" xfId="0" applyNumberFormat="1" applyFont="1" applyBorder="1"/>
    <xf numFmtId="4" fontId="3" fillId="0" borderId="0" xfId="0" applyNumberFormat="1" applyFont="1" applyBorder="1"/>
    <xf numFmtId="4" fontId="17" fillId="0" borderId="13" xfId="0" applyNumberFormat="1" applyFont="1" applyBorder="1"/>
    <xf numFmtId="4" fontId="17" fillId="4" borderId="11" xfId="0" applyNumberFormat="1" applyFont="1" applyFill="1" applyBorder="1"/>
    <xf numFmtId="2" fontId="17" fillId="4" borderId="11" xfId="0" applyNumberFormat="1" applyFont="1" applyFill="1" applyBorder="1"/>
    <xf numFmtId="4" fontId="5" fillId="0" borderId="17" xfId="0" applyNumberFormat="1" applyFont="1" applyBorder="1" applyAlignment="1">
      <alignment horizontal="center"/>
    </xf>
    <xf numFmtId="2" fontId="17" fillId="4" borderId="7" xfId="0" applyNumberFormat="1" applyFont="1" applyFill="1" applyBorder="1" applyAlignment="1">
      <alignment horizontal="right"/>
    </xf>
    <xf numFmtId="2" fontId="5" fillId="4" borderId="13" xfId="0" applyNumberFormat="1" applyFont="1" applyFill="1" applyBorder="1" applyAlignment="1">
      <alignment horizontal="center"/>
    </xf>
    <xf numFmtId="2" fontId="5" fillId="4" borderId="6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right"/>
    </xf>
    <xf numFmtId="2" fontId="5" fillId="4" borderId="11" xfId="0" applyNumberFormat="1" applyFont="1" applyFill="1" applyBorder="1" applyAlignment="1">
      <alignment horizontal="right"/>
    </xf>
    <xf numFmtId="2" fontId="0" fillId="0" borderId="0" xfId="0" applyNumberFormat="1"/>
    <xf numFmtId="4" fontId="5" fillId="0" borderId="6" xfId="0" applyNumberFormat="1" applyFont="1" applyBorder="1" applyAlignment="1"/>
    <xf numFmtId="0" fontId="5" fillId="4" borderId="6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2" fontId="5" fillId="4" borderId="0" xfId="0" applyNumberFormat="1" applyFont="1" applyFill="1" applyBorder="1" applyAlignment="1">
      <alignment horizontal="right"/>
    </xf>
    <xf numFmtId="4" fontId="17" fillId="0" borderId="18" xfId="0" applyNumberFormat="1" applyFont="1" applyBorder="1"/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right"/>
    </xf>
    <xf numFmtId="0" fontId="5" fillId="4" borderId="18" xfId="0" applyFont="1" applyFill="1" applyBorder="1" applyAlignment="1">
      <alignment horizontal="right"/>
    </xf>
    <xf numFmtId="2" fontId="5" fillId="4" borderId="18" xfId="0" applyNumberFormat="1" applyFont="1" applyFill="1" applyBorder="1" applyAlignment="1">
      <alignment horizontal="right"/>
    </xf>
    <xf numFmtId="0" fontId="5" fillId="4" borderId="10" xfId="0" applyFont="1" applyFill="1" applyBorder="1" applyAlignment="1">
      <alignment horizontal="right"/>
    </xf>
    <xf numFmtId="0" fontId="5" fillId="0" borderId="17" xfId="0" applyFont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0" borderId="6" xfId="0" applyFont="1" applyBorder="1"/>
    <xf numFmtId="4" fontId="17" fillId="4" borderId="8" xfId="0" applyNumberFormat="1" applyFont="1" applyFill="1" applyBorder="1" applyAlignment="1">
      <alignment horizontal="right"/>
    </xf>
    <xf numFmtId="4" fontId="5" fillId="4" borderId="1" xfId="0" applyNumberFormat="1" applyFont="1" applyFill="1" applyBorder="1"/>
    <xf numFmtId="4" fontId="17" fillId="4" borderId="2" xfId="0" applyNumberFormat="1" applyFont="1" applyFill="1" applyBorder="1" applyAlignment="1">
      <alignment horizontal="right"/>
    </xf>
    <xf numFmtId="4" fontId="5" fillId="4" borderId="0" xfId="0" applyNumberFormat="1" applyFont="1" applyFill="1" applyBorder="1"/>
    <xf numFmtId="4" fontId="17" fillId="4" borderId="7" xfId="0" applyNumberFormat="1" applyFont="1" applyFill="1" applyBorder="1" applyAlignment="1">
      <alignment horizontal="right"/>
    </xf>
    <xf numFmtId="4" fontId="17" fillId="4" borderId="23" xfId="0" applyNumberFormat="1" applyFont="1" applyFill="1" applyBorder="1"/>
    <xf numFmtId="4" fontId="17" fillId="4" borderId="16" xfId="0" applyNumberFormat="1" applyFont="1" applyFill="1" applyBorder="1"/>
    <xf numFmtId="4" fontId="5" fillId="0" borderId="7" xfId="0" applyNumberFormat="1" applyFont="1" applyBorder="1" applyAlignment="1">
      <alignment horizontal="right"/>
    </xf>
    <xf numFmtId="0" fontId="17" fillId="0" borderId="16" xfId="0" applyFont="1" applyBorder="1"/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4" borderId="15" xfId="0" applyFont="1" applyFill="1" applyBorder="1" applyAlignment="1">
      <alignment horizontal="right"/>
    </xf>
    <xf numFmtId="0" fontId="5" fillId="4" borderId="23" xfId="0" applyFont="1" applyFill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4" fontId="5" fillId="4" borderId="0" xfId="0" applyNumberFormat="1" applyFont="1" applyFill="1" applyBorder="1" applyAlignment="1">
      <alignment horizontal="right"/>
    </xf>
    <xf numFmtId="2" fontId="5" fillId="4" borderId="0" xfId="0" applyNumberFormat="1" applyFont="1" applyFill="1" applyBorder="1" applyAlignment="1"/>
    <xf numFmtId="2" fontId="5" fillId="4" borderId="0" xfId="0" applyNumberFormat="1" applyFont="1" applyFill="1" applyBorder="1" applyAlignment="1">
      <alignment horizontal="center"/>
    </xf>
    <xf numFmtId="0" fontId="17" fillId="0" borderId="10" xfId="0" applyFont="1" applyBorder="1"/>
    <xf numFmtId="2" fontId="5" fillId="0" borderId="23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17" fillId="0" borderId="19" xfId="0" applyNumberFormat="1" applyFont="1" applyBorder="1"/>
    <xf numFmtId="2" fontId="5" fillId="0" borderId="24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4" fontId="5" fillId="0" borderId="2" xfId="0" applyNumberFormat="1" applyFont="1" applyBorder="1"/>
    <xf numFmtId="4" fontId="5" fillId="0" borderId="0" xfId="0" applyNumberFormat="1" applyFont="1" applyBorder="1"/>
    <xf numFmtId="4" fontId="5" fillId="0" borderId="3" xfId="0" applyNumberFormat="1" applyFont="1" applyBorder="1"/>
    <xf numFmtId="4" fontId="5" fillId="0" borderId="1" xfId="0" applyNumberFormat="1" applyFont="1" applyBorder="1"/>
    <xf numFmtId="4" fontId="5" fillId="0" borderId="14" xfId="0" applyNumberFormat="1" applyFont="1" applyBorder="1"/>
    <xf numFmtId="4" fontId="5" fillId="0" borderId="5" xfId="0" applyNumberFormat="1" applyFont="1" applyBorder="1"/>
    <xf numFmtId="4" fontId="17" fillId="0" borderId="20" xfId="0" applyNumberFormat="1" applyFont="1" applyBorder="1"/>
    <xf numFmtId="0" fontId="5" fillId="0" borderId="0" xfId="0" applyFont="1" applyBorder="1" applyAlignment="1">
      <alignment horizontal="center"/>
    </xf>
    <xf numFmtId="4" fontId="3" fillId="0" borderId="0" xfId="0" applyNumberFormat="1" applyFont="1"/>
    <xf numFmtId="4" fontId="3" fillId="0" borderId="3" xfId="0" applyNumberFormat="1" applyFont="1" applyBorder="1"/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right"/>
    </xf>
    <xf numFmtId="4" fontId="17" fillId="0" borderId="23" xfId="0" applyNumberFormat="1" applyFont="1" applyBorder="1"/>
    <xf numFmtId="4" fontId="17" fillId="0" borderId="12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" borderId="11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5" fillId="4" borderId="14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2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5" xfId="0" applyFont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0" xfId="0" applyFont="1" applyFill="1" applyAlignment="1">
      <alignment horizontal="left"/>
    </xf>
    <xf numFmtId="0" fontId="9" fillId="4" borderId="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5" fillId="4" borderId="6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9" fillId="4" borderId="6" xfId="0" applyFont="1" applyFill="1" applyBorder="1" applyAlignment="1">
      <alignment horizontal="left"/>
    </xf>
    <xf numFmtId="0" fontId="9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8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17" fillId="4" borderId="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23" fillId="4" borderId="0" xfId="0" applyFont="1" applyFill="1" applyAlignment="1">
      <alignment horizontal="left"/>
    </xf>
    <xf numFmtId="0" fontId="21" fillId="4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3" fillId="0" borderId="6" xfId="2" applyFont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3">
    <cellStyle name="Βασικό_Φύλλο1" xfId="1"/>
    <cellStyle name="Κανονικό" xfId="0" builtinId="0"/>
    <cellStyle name="Κανονικό 2" xfId="2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2;&#917;&#923;&#921;&#922;&#919;+&#928;&#932;.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ΗΜΕΡΟΛΟΓΙΟ ΟΚΤΩΒΡΙΟΥ"/>
      <sheetName val="ΗΜΕΡΟΛΟΓΙΟ ΝΟΕΜΒΡΙΟΥ"/>
      <sheetName val="ΗΕΜΕΡΟΛΟΓΙΟ ΔΕΚΕΜΒΡΙΟΥ"/>
      <sheetName val="ΚΑΘΟΛΙΚΟ ΟΚΤΩΒΡΙΟΥ"/>
      <sheetName val="ΚΑΘΟΛΙΚΟ ΝΟΕΜΒΡΙΟΥ"/>
      <sheetName val="ΚΑΘΟΛΙΚΟ ΔΕΚΕΜΒΡΙΟΥ"/>
      <sheetName val="ΙΣΟΖΥΓΙΟ ΟΚΤΩΒΡΙΟΥ"/>
      <sheetName val="ΙΣΟΖΥΓΙΟ ΝΟΕΜΒΡΙΟΥ"/>
      <sheetName val="ΙΣΟΖΥΓΙΟ ΔΕΚΕΜΒΡΙΟΥ"/>
      <sheetName val="Φύλλο1"/>
    </sheetNames>
    <sheetDataSet>
      <sheetData sheetId="0"/>
      <sheetData sheetId="1">
        <row r="18">
          <cell r="H18">
            <v>9777.89</v>
          </cell>
        </row>
        <row r="71">
          <cell r="H71">
            <v>8745.5199999999986</v>
          </cell>
        </row>
        <row r="91">
          <cell r="H91">
            <v>7945.0899999999992</v>
          </cell>
        </row>
      </sheetData>
      <sheetData sheetId="2">
        <row r="3">
          <cell r="H3">
            <v>10353.120000000003</v>
          </cell>
        </row>
        <row r="37">
          <cell r="H37">
            <v>7806.8200000000006</v>
          </cell>
        </row>
        <row r="91">
          <cell r="H91">
            <v>3873.78</v>
          </cell>
        </row>
        <row r="114">
          <cell r="H114">
            <v>3018.619999999999</v>
          </cell>
        </row>
        <row r="146">
          <cell r="H146">
            <v>8069.6400000000021</v>
          </cell>
        </row>
        <row r="174">
          <cell r="H174">
            <v>9055.6899999999987</v>
          </cell>
        </row>
        <row r="231">
          <cell r="I231">
            <v>4014.77</v>
          </cell>
        </row>
        <row r="241">
          <cell r="I241">
            <v>4101.6400000000003</v>
          </cell>
        </row>
      </sheetData>
      <sheetData sheetId="3">
        <row r="54">
          <cell r="H54">
            <v>14.64</v>
          </cell>
        </row>
        <row r="55">
          <cell r="H55">
            <v>19</v>
          </cell>
        </row>
        <row r="56">
          <cell r="H56">
            <v>32</v>
          </cell>
        </row>
        <row r="61">
          <cell r="H61">
            <v>72.709999999999994</v>
          </cell>
        </row>
        <row r="62">
          <cell r="H62">
            <v>112.12</v>
          </cell>
        </row>
        <row r="63">
          <cell r="H63">
            <v>83.84</v>
          </cell>
        </row>
        <row r="64">
          <cell r="H64">
            <v>243.17</v>
          </cell>
        </row>
        <row r="68">
          <cell r="H68">
            <v>49.36</v>
          </cell>
        </row>
        <row r="69">
          <cell r="H69">
            <v>103.28</v>
          </cell>
        </row>
        <row r="70">
          <cell r="H70">
            <v>11.7</v>
          </cell>
        </row>
        <row r="71">
          <cell r="H71">
            <v>25.1</v>
          </cell>
        </row>
        <row r="83">
          <cell r="E83">
            <v>6332.69</v>
          </cell>
        </row>
        <row r="84">
          <cell r="E84">
            <v>6821.07</v>
          </cell>
        </row>
        <row r="85">
          <cell r="E85">
            <v>6693.35</v>
          </cell>
        </row>
        <row r="89">
          <cell r="E89">
            <v>16.43</v>
          </cell>
        </row>
        <row r="90">
          <cell r="E90">
            <v>8.2200000000000006</v>
          </cell>
        </row>
        <row r="94">
          <cell r="E94">
            <v>38.64</v>
          </cell>
        </row>
        <row r="95">
          <cell r="E95">
            <v>48.42</v>
          </cell>
        </row>
        <row r="96">
          <cell r="E96">
            <v>43.62</v>
          </cell>
        </row>
        <row r="97">
          <cell r="E97">
            <v>80.569999999999993</v>
          </cell>
        </row>
        <row r="101">
          <cell r="E101">
            <v>1.21</v>
          </cell>
        </row>
        <row r="102">
          <cell r="E102">
            <v>1.39</v>
          </cell>
        </row>
        <row r="103">
          <cell r="E103">
            <v>23.02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topLeftCell="A115" zoomScale="115" zoomScaleNormal="115" workbookViewId="0">
      <selection activeCell="D57" sqref="D57"/>
    </sheetView>
  </sheetViews>
  <sheetFormatPr defaultRowHeight="15"/>
  <cols>
    <col min="2" max="2" width="18" customWidth="1"/>
    <col min="3" max="3" width="10.85546875" customWidth="1"/>
    <col min="4" max="4" width="14.42578125" customWidth="1"/>
    <col min="5" max="5" width="14.28515625" customWidth="1"/>
    <col min="6" max="6" width="14.5703125" customWidth="1"/>
    <col min="7" max="7" width="11.7109375" bestFit="1" customWidth="1"/>
    <col min="8" max="8" width="10" bestFit="1" customWidth="1"/>
  </cols>
  <sheetData>
    <row r="1" spans="1:9" ht="20.25">
      <c r="A1" s="451" t="s">
        <v>0</v>
      </c>
      <c r="B1" s="451"/>
      <c r="C1" s="451"/>
      <c r="D1" s="451"/>
      <c r="E1" s="451"/>
      <c r="F1" s="451"/>
      <c r="G1" s="17"/>
      <c r="H1" s="17"/>
      <c r="I1" s="17"/>
    </row>
    <row r="2" spans="1:9" ht="20.25">
      <c r="A2" s="44"/>
      <c r="B2" s="44"/>
      <c r="C2" s="44"/>
      <c r="D2" s="44"/>
      <c r="E2" s="44"/>
      <c r="F2" s="44"/>
      <c r="G2" s="17"/>
      <c r="H2" s="17"/>
      <c r="I2" s="17"/>
    </row>
    <row r="3" spans="1:9" ht="15.75" customHeight="1">
      <c r="A3" s="435" t="s">
        <v>4</v>
      </c>
      <c r="B3" s="435"/>
      <c r="C3" s="435"/>
      <c r="D3" s="435"/>
      <c r="E3" s="435"/>
      <c r="F3" s="435"/>
      <c r="G3" s="2"/>
      <c r="H3" s="2"/>
      <c r="I3" s="2"/>
    </row>
    <row r="4" spans="1:9">
      <c r="G4" s="16"/>
      <c r="H4" s="16"/>
      <c r="I4" s="16"/>
    </row>
    <row r="5" spans="1:9">
      <c r="A5" s="3"/>
      <c r="B5" s="4"/>
      <c r="C5" s="5"/>
      <c r="D5" s="436" t="s">
        <v>3</v>
      </c>
      <c r="E5" s="437"/>
      <c r="F5" s="438"/>
    </row>
    <row r="6" spans="1:9">
      <c r="A6" s="439" t="s">
        <v>1</v>
      </c>
      <c r="B6" s="440"/>
      <c r="C6" s="449" t="s">
        <v>2</v>
      </c>
      <c r="D6" s="445" t="s">
        <v>22</v>
      </c>
      <c r="E6" s="445" t="s">
        <v>23</v>
      </c>
      <c r="F6" s="445" t="s">
        <v>24</v>
      </c>
    </row>
    <row r="7" spans="1:9">
      <c r="A7" s="441"/>
      <c r="B7" s="442"/>
      <c r="C7" s="450"/>
      <c r="D7" s="446"/>
      <c r="E7" s="446"/>
      <c r="F7" s="446"/>
    </row>
    <row r="8" spans="1:9">
      <c r="A8" s="11" t="s">
        <v>5</v>
      </c>
      <c r="B8" s="10"/>
      <c r="C8" s="29">
        <v>8556.61</v>
      </c>
      <c r="D8" s="20">
        <v>4278.3100000000004</v>
      </c>
      <c r="E8" s="20">
        <f>C8*0.35</f>
        <v>2994.8135000000002</v>
      </c>
      <c r="F8" s="21">
        <f>C8*0.15</f>
        <v>1283.4915000000001</v>
      </c>
      <c r="G8" s="19"/>
    </row>
    <row r="9" spans="1:9">
      <c r="A9" s="14" t="s">
        <v>6</v>
      </c>
      <c r="B9" s="6"/>
      <c r="C9" s="28">
        <v>2493.77</v>
      </c>
      <c r="D9" s="22">
        <f>C9*0.5</f>
        <v>1246.885</v>
      </c>
      <c r="E9" s="22">
        <f>C9*0.35</f>
        <v>872.81949999999995</v>
      </c>
      <c r="F9" s="23">
        <f>C9*0.15</f>
        <v>374.06549999999999</v>
      </c>
      <c r="G9" s="18"/>
    </row>
    <row r="10" spans="1:9">
      <c r="A10" s="11" t="s">
        <v>7</v>
      </c>
      <c r="B10" s="10"/>
      <c r="C10" s="29">
        <v>91.16</v>
      </c>
      <c r="D10" s="20">
        <f>C10*0.5</f>
        <v>45.58</v>
      </c>
      <c r="E10" s="20">
        <f t="shared" ref="E10:E18" si="0">C10*0.35</f>
        <v>31.905999999999995</v>
      </c>
      <c r="F10" s="21">
        <f t="shared" ref="F10:F18" si="1">C10*0.15</f>
        <v>13.673999999999999</v>
      </c>
      <c r="G10" s="19"/>
    </row>
    <row r="11" spans="1:9">
      <c r="A11" s="14" t="s">
        <v>8</v>
      </c>
      <c r="B11" s="6"/>
      <c r="C11" s="28">
        <v>1500</v>
      </c>
      <c r="D11" s="22">
        <f t="shared" ref="D11:D18" si="2">C11*0.5</f>
        <v>750</v>
      </c>
      <c r="E11" s="22">
        <f t="shared" si="0"/>
        <v>525</v>
      </c>
      <c r="F11" s="23">
        <f t="shared" si="1"/>
        <v>225</v>
      </c>
      <c r="G11" s="18"/>
    </row>
    <row r="12" spans="1:9">
      <c r="A12" s="11" t="s">
        <v>14</v>
      </c>
      <c r="B12" s="10"/>
      <c r="C12" s="29">
        <v>4808.87</v>
      </c>
      <c r="D12" s="20">
        <f t="shared" si="2"/>
        <v>2404.4349999999999</v>
      </c>
      <c r="E12" s="20">
        <f t="shared" si="0"/>
        <v>1683.1044999999999</v>
      </c>
      <c r="F12" s="21">
        <f t="shared" si="1"/>
        <v>721.33049999999992</v>
      </c>
      <c r="G12" s="19"/>
      <c r="H12" s="77"/>
    </row>
    <row r="13" spans="1:9">
      <c r="A13" s="14" t="s">
        <v>9</v>
      </c>
      <c r="B13" s="6"/>
      <c r="C13" s="28">
        <v>98</v>
      </c>
      <c r="D13" s="22">
        <f t="shared" si="2"/>
        <v>49</v>
      </c>
      <c r="E13" s="22">
        <f t="shared" si="0"/>
        <v>34.299999999999997</v>
      </c>
      <c r="F13" s="23">
        <f t="shared" si="1"/>
        <v>14.7</v>
      </c>
      <c r="G13" s="18"/>
    </row>
    <row r="14" spans="1:9">
      <c r="A14" s="11" t="s">
        <v>10</v>
      </c>
      <c r="B14" s="10"/>
      <c r="C14" s="66">
        <v>3000</v>
      </c>
      <c r="D14" s="20">
        <f t="shared" si="2"/>
        <v>1500</v>
      </c>
      <c r="E14" s="20">
        <f t="shared" si="0"/>
        <v>1050</v>
      </c>
      <c r="F14" s="21">
        <f t="shared" si="1"/>
        <v>450</v>
      </c>
      <c r="G14" s="19"/>
    </row>
    <row r="15" spans="1:9">
      <c r="A15" s="9" t="s">
        <v>11</v>
      </c>
      <c r="B15" s="7"/>
      <c r="C15" s="28">
        <v>15</v>
      </c>
      <c r="D15" s="22">
        <f t="shared" si="2"/>
        <v>7.5</v>
      </c>
      <c r="E15" s="22">
        <f t="shared" si="0"/>
        <v>5.25</v>
      </c>
      <c r="F15" s="23">
        <f t="shared" si="1"/>
        <v>2.25</v>
      </c>
      <c r="G15" s="18"/>
    </row>
    <row r="16" spans="1:9">
      <c r="A16" s="15" t="s">
        <v>12</v>
      </c>
      <c r="B16" s="12"/>
      <c r="C16" s="29">
        <v>162</v>
      </c>
      <c r="D16" s="20">
        <f t="shared" si="2"/>
        <v>81</v>
      </c>
      <c r="E16" s="20">
        <f t="shared" si="0"/>
        <v>56.699999999999996</v>
      </c>
      <c r="F16" s="21">
        <f t="shared" si="1"/>
        <v>24.3</v>
      </c>
      <c r="G16" s="19"/>
    </row>
    <row r="17" spans="1:7">
      <c r="A17" s="9" t="s">
        <v>13</v>
      </c>
      <c r="B17" s="7"/>
      <c r="C17" s="28">
        <v>250</v>
      </c>
      <c r="D17" s="24">
        <f t="shared" si="2"/>
        <v>125</v>
      </c>
      <c r="E17" s="24">
        <f t="shared" si="0"/>
        <v>87.5</v>
      </c>
      <c r="F17" s="25">
        <f t="shared" si="1"/>
        <v>37.5</v>
      </c>
      <c r="G17" s="18"/>
    </row>
    <row r="18" spans="1:7">
      <c r="A18" s="80" t="s">
        <v>32</v>
      </c>
      <c r="B18" s="81"/>
      <c r="C18" s="79">
        <f>108</f>
        <v>108</v>
      </c>
      <c r="D18" s="21">
        <f t="shared" si="2"/>
        <v>54</v>
      </c>
      <c r="E18" s="56">
        <f t="shared" si="0"/>
        <v>37.799999999999997</v>
      </c>
      <c r="F18" s="56">
        <f t="shared" si="1"/>
        <v>16.2</v>
      </c>
      <c r="G18" s="18"/>
    </row>
    <row r="19" spans="1:7">
      <c r="A19" s="82" t="s">
        <v>33</v>
      </c>
      <c r="B19" s="8"/>
      <c r="C19" s="76">
        <v>22</v>
      </c>
      <c r="D19" s="64">
        <f>C19*0.5</f>
        <v>11</v>
      </c>
      <c r="E19" s="75">
        <f>C19*0.35</f>
        <v>7.6999999999999993</v>
      </c>
      <c r="F19" s="75">
        <f>C19*0.15</f>
        <v>3.3</v>
      </c>
      <c r="G19" s="18"/>
    </row>
    <row r="20" spans="1:7">
      <c r="A20" s="452" t="s">
        <v>25</v>
      </c>
      <c r="B20" s="434"/>
      <c r="C20" s="26">
        <f>SUM(C8:C19)</f>
        <v>21105.41</v>
      </c>
      <c r="D20" s="26">
        <f>SUM(D8:D19)</f>
        <v>10552.710000000001</v>
      </c>
      <c r="E20" s="26">
        <f>SUM(E8:E19)</f>
        <v>7386.8935000000001</v>
      </c>
      <c r="F20" s="26">
        <f>SUM(F8:F19)</f>
        <v>3165.8114999999998</v>
      </c>
      <c r="G20" s="77"/>
    </row>
    <row r="21" spans="1:7">
      <c r="C21" s="77"/>
    </row>
    <row r="22" spans="1:7">
      <c r="C22" s="77"/>
      <c r="D22" s="77"/>
    </row>
    <row r="27" spans="1:7">
      <c r="A27" s="435" t="s">
        <v>27</v>
      </c>
      <c r="B27" s="435"/>
      <c r="C27" s="435"/>
      <c r="D27" s="435"/>
      <c r="E27" s="435"/>
      <c r="F27" s="435"/>
    </row>
    <row r="29" spans="1:7">
      <c r="A29" s="3"/>
      <c r="B29" s="4"/>
      <c r="C29" s="5"/>
      <c r="D29" s="436" t="s">
        <v>3</v>
      </c>
      <c r="E29" s="437"/>
      <c r="F29" s="438"/>
    </row>
    <row r="30" spans="1:7">
      <c r="A30" s="439" t="s">
        <v>1</v>
      </c>
      <c r="B30" s="440"/>
      <c r="C30" s="449" t="s">
        <v>2</v>
      </c>
      <c r="D30" s="445" t="s">
        <v>22</v>
      </c>
      <c r="E30" s="445" t="s">
        <v>23</v>
      </c>
      <c r="F30" s="447" t="s">
        <v>24</v>
      </c>
    </row>
    <row r="31" spans="1:7">
      <c r="A31" s="441"/>
      <c r="B31" s="442"/>
      <c r="C31" s="450"/>
      <c r="D31" s="446"/>
      <c r="E31" s="446"/>
      <c r="F31" s="448"/>
    </row>
    <row r="32" spans="1:7">
      <c r="A32" s="32" t="s">
        <v>5</v>
      </c>
      <c r="B32" s="31"/>
      <c r="C32" s="30">
        <v>8040.7</v>
      </c>
      <c r="D32" s="33">
        <f>C32*0.5</f>
        <v>4020.35</v>
      </c>
      <c r="E32" s="39">
        <f>C32*0.35</f>
        <v>2814.2449999999999</v>
      </c>
      <c r="F32" s="33">
        <f>C32*0.15</f>
        <v>1206.105</v>
      </c>
    </row>
    <row r="33" spans="1:8">
      <c r="A33" s="9" t="s">
        <v>6</v>
      </c>
      <c r="B33" s="8"/>
      <c r="C33" s="35">
        <v>2467.81</v>
      </c>
      <c r="D33" s="36">
        <f>C33*0.5</f>
        <v>1233.905</v>
      </c>
      <c r="E33" s="40">
        <f>C33*0.35</f>
        <v>863.73349999999994</v>
      </c>
      <c r="F33" s="36">
        <f>C33*0.15</f>
        <v>370.17149999999998</v>
      </c>
    </row>
    <row r="34" spans="1:8">
      <c r="A34" s="15" t="s">
        <v>7</v>
      </c>
      <c r="B34" s="13"/>
      <c r="C34" s="30">
        <v>91.16</v>
      </c>
      <c r="D34" s="34">
        <f t="shared" ref="D34:D44" si="3">C34*0.5</f>
        <v>45.58</v>
      </c>
      <c r="E34" s="41">
        <f t="shared" ref="E34:E44" si="4">C34*0.35</f>
        <v>31.905999999999995</v>
      </c>
      <c r="F34" s="34">
        <f t="shared" ref="F34:F44" si="5">C34*0.15</f>
        <v>13.673999999999999</v>
      </c>
    </row>
    <row r="35" spans="1:8">
      <c r="A35" s="9" t="s">
        <v>8</v>
      </c>
      <c r="B35" s="8"/>
      <c r="C35" s="35">
        <v>1500</v>
      </c>
      <c r="D35" s="36">
        <f t="shared" si="3"/>
        <v>750</v>
      </c>
      <c r="E35" s="40">
        <f t="shared" si="4"/>
        <v>525</v>
      </c>
      <c r="F35" s="36">
        <f t="shared" si="5"/>
        <v>225</v>
      </c>
    </row>
    <row r="36" spans="1:8">
      <c r="A36" s="15" t="s">
        <v>9</v>
      </c>
      <c r="B36" s="13"/>
      <c r="C36" s="30">
        <v>150</v>
      </c>
      <c r="D36" s="34">
        <f t="shared" si="3"/>
        <v>75</v>
      </c>
      <c r="E36" s="41">
        <f t="shared" si="4"/>
        <v>52.5</v>
      </c>
      <c r="F36" s="34">
        <f t="shared" si="5"/>
        <v>22.5</v>
      </c>
    </row>
    <row r="37" spans="1:8">
      <c r="A37" s="9" t="s">
        <v>10</v>
      </c>
      <c r="B37" s="8"/>
      <c r="C37" s="37">
        <v>3000</v>
      </c>
      <c r="D37" s="36">
        <f t="shared" si="3"/>
        <v>1500</v>
      </c>
      <c r="E37" s="40">
        <f t="shared" si="4"/>
        <v>1050</v>
      </c>
      <c r="F37" s="36">
        <f t="shared" si="5"/>
        <v>450</v>
      </c>
    </row>
    <row r="38" spans="1:8">
      <c r="A38" s="15" t="s">
        <v>15</v>
      </c>
      <c r="B38" s="13"/>
      <c r="C38" s="30">
        <v>220</v>
      </c>
      <c r="D38" s="34">
        <f t="shared" si="3"/>
        <v>110</v>
      </c>
      <c r="E38" s="41">
        <f t="shared" si="4"/>
        <v>77</v>
      </c>
      <c r="F38" s="34">
        <f t="shared" si="5"/>
        <v>33</v>
      </c>
    </row>
    <row r="39" spans="1:8">
      <c r="A39" s="9" t="s">
        <v>16</v>
      </c>
      <c r="B39" s="8"/>
      <c r="C39" s="35">
        <v>212</v>
      </c>
      <c r="D39" s="36">
        <f t="shared" si="3"/>
        <v>106</v>
      </c>
      <c r="E39" s="40">
        <f t="shared" si="4"/>
        <v>74.199999999999989</v>
      </c>
      <c r="F39" s="36">
        <f t="shared" si="5"/>
        <v>31.799999999999997</v>
      </c>
    </row>
    <row r="40" spans="1:8">
      <c r="A40" s="15" t="s">
        <v>17</v>
      </c>
      <c r="B40" s="13"/>
      <c r="C40" s="42">
        <v>55</v>
      </c>
      <c r="D40" s="34">
        <f t="shared" si="3"/>
        <v>27.5</v>
      </c>
      <c r="E40" s="41">
        <f t="shared" si="4"/>
        <v>19.25</v>
      </c>
      <c r="F40" s="34">
        <f t="shared" si="5"/>
        <v>8.25</v>
      </c>
      <c r="H40" s="77"/>
    </row>
    <row r="41" spans="1:8">
      <c r="A41" s="9" t="s">
        <v>26</v>
      </c>
      <c r="B41" s="8"/>
      <c r="C41" s="35">
        <v>100</v>
      </c>
      <c r="D41" s="36">
        <f t="shared" si="3"/>
        <v>50</v>
      </c>
      <c r="E41" s="40">
        <f t="shared" si="4"/>
        <v>35</v>
      </c>
      <c r="F41" s="36">
        <f t="shared" si="5"/>
        <v>15</v>
      </c>
    </row>
    <row r="42" spans="1:8">
      <c r="A42" s="15" t="s">
        <v>13</v>
      </c>
      <c r="B42" s="13"/>
      <c r="C42" s="30">
        <v>58</v>
      </c>
      <c r="D42" s="34">
        <f t="shared" si="3"/>
        <v>29</v>
      </c>
      <c r="E42" s="41">
        <f t="shared" si="4"/>
        <v>20.299999999999997</v>
      </c>
      <c r="F42" s="34">
        <f t="shared" si="5"/>
        <v>8.6999999999999993</v>
      </c>
    </row>
    <row r="43" spans="1:8">
      <c r="A43" s="38" t="s">
        <v>18</v>
      </c>
      <c r="B43" s="8"/>
      <c r="C43" s="35">
        <v>250</v>
      </c>
      <c r="D43" s="36">
        <f t="shared" si="3"/>
        <v>125</v>
      </c>
      <c r="E43" s="40">
        <f t="shared" si="4"/>
        <v>87.5</v>
      </c>
      <c r="F43" s="36">
        <f t="shared" si="5"/>
        <v>37.5</v>
      </c>
    </row>
    <row r="44" spans="1:8">
      <c r="A44" s="78" t="s">
        <v>32</v>
      </c>
      <c r="B44" s="78"/>
      <c r="C44" s="51">
        <v>108</v>
      </c>
      <c r="D44" s="21">
        <f t="shared" si="3"/>
        <v>54</v>
      </c>
      <c r="E44" s="56">
        <f t="shared" si="4"/>
        <v>37.799999999999997</v>
      </c>
      <c r="F44" s="56">
        <f t="shared" si="5"/>
        <v>16.2</v>
      </c>
    </row>
    <row r="45" spans="1:8">
      <c r="A45" s="82" t="s">
        <v>33</v>
      </c>
      <c r="B45" s="8"/>
      <c r="C45" s="73">
        <v>25</v>
      </c>
      <c r="D45" s="64">
        <f>C45*0.5</f>
        <v>12.5</v>
      </c>
      <c r="E45" s="75">
        <f>C45*0.35</f>
        <v>8.75</v>
      </c>
      <c r="F45" s="75">
        <f>C45*0.15</f>
        <v>3.75</v>
      </c>
    </row>
    <row r="46" spans="1:8">
      <c r="A46" s="11" t="s">
        <v>30</v>
      </c>
      <c r="B46" s="61"/>
      <c r="C46" s="51">
        <v>50</v>
      </c>
      <c r="D46" s="89">
        <f>C46*0.5</f>
        <v>25</v>
      </c>
      <c r="E46" s="49">
        <f>50*0.35</f>
        <v>17.5</v>
      </c>
      <c r="F46" s="21">
        <f>C46*0.15</f>
        <v>7.5</v>
      </c>
    </row>
    <row r="47" spans="1:8">
      <c r="A47" s="433" t="s">
        <v>25</v>
      </c>
      <c r="B47" s="434"/>
      <c r="C47" s="27">
        <f>SUM(C32:C46)</f>
        <v>16327.67</v>
      </c>
      <c r="D47" s="26">
        <f>SUM(D32:D46)</f>
        <v>8163.835</v>
      </c>
      <c r="E47" s="26">
        <f>SUM(E32:E46)</f>
        <v>5714.6845000000003</v>
      </c>
      <c r="F47" s="26">
        <f>SUM(F32:F46)</f>
        <v>2449.1504999999997</v>
      </c>
      <c r="G47" s="77"/>
    </row>
    <row r="48" spans="1:8">
      <c r="C48" s="77"/>
      <c r="D48" s="77"/>
    </row>
    <row r="51" spans="1:6">
      <c r="A51" s="435" t="s">
        <v>28</v>
      </c>
      <c r="B51" s="435"/>
      <c r="C51" s="435"/>
      <c r="D51" s="435"/>
      <c r="E51" s="435"/>
      <c r="F51" s="435"/>
    </row>
    <row r="53" spans="1:6">
      <c r="A53" s="3"/>
      <c r="B53" s="4"/>
      <c r="C53" s="5"/>
      <c r="D53" s="436" t="s">
        <v>3</v>
      </c>
      <c r="E53" s="437"/>
      <c r="F53" s="438"/>
    </row>
    <row r="54" spans="1:6">
      <c r="A54" s="439" t="s">
        <v>1</v>
      </c>
      <c r="B54" s="440"/>
      <c r="C54" s="440" t="s">
        <v>2</v>
      </c>
      <c r="D54" s="443" t="s">
        <v>22</v>
      </c>
      <c r="E54" s="445" t="s">
        <v>23</v>
      </c>
      <c r="F54" s="447" t="s">
        <v>24</v>
      </c>
    </row>
    <row r="55" spans="1:6">
      <c r="A55" s="441"/>
      <c r="B55" s="442"/>
      <c r="C55" s="442"/>
      <c r="D55" s="444"/>
      <c r="E55" s="446"/>
      <c r="F55" s="448"/>
    </row>
    <row r="56" spans="1:6">
      <c r="A56" s="32" t="s">
        <v>5</v>
      </c>
      <c r="B56" s="53"/>
      <c r="C56" s="30">
        <v>8205.14</v>
      </c>
      <c r="D56" s="54">
        <f>C56*0.5</f>
        <v>4102.57</v>
      </c>
      <c r="E56" s="55">
        <f>C56*0.35</f>
        <v>2871.7989999999995</v>
      </c>
      <c r="F56" s="56">
        <f>C56*0.15</f>
        <v>1230.771</v>
      </c>
    </row>
    <row r="57" spans="1:6">
      <c r="A57" s="9" t="s">
        <v>6</v>
      </c>
      <c r="B57" s="57"/>
      <c r="C57" s="45">
        <v>2495.17</v>
      </c>
      <c r="D57" s="58">
        <f>C57*0.5</f>
        <v>1247.585</v>
      </c>
      <c r="E57" s="25">
        <f>C57*0.35</f>
        <v>873.30949999999996</v>
      </c>
      <c r="F57" s="59">
        <f>C57*0.15</f>
        <v>374.27550000000002</v>
      </c>
    </row>
    <row r="58" spans="1:6">
      <c r="A58" s="15" t="s">
        <v>7</v>
      </c>
      <c r="B58" s="60"/>
      <c r="C58" s="21">
        <v>91.12</v>
      </c>
      <c r="D58" s="54">
        <f t="shared" ref="D58:D73" si="6">C58*0.5</f>
        <v>45.56</v>
      </c>
      <c r="E58" s="55">
        <f t="shared" ref="E58:E73" si="7">C58*0.35</f>
        <v>31.891999999999999</v>
      </c>
      <c r="F58" s="56">
        <f t="shared" ref="F58:F73" si="8">C58*0.15</f>
        <v>13.668000000000001</v>
      </c>
    </row>
    <row r="59" spans="1:6">
      <c r="A59" s="43" t="s">
        <v>29</v>
      </c>
      <c r="B59" s="57"/>
      <c r="C59" s="45">
        <v>8755.68</v>
      </c>
      <c r="D59" s="58">
        <f t="shared" si="6"/>
        <v>4377.84</v>
      </c>
      <c r="E59" s="25">
        <f t="shared" si="7"/>
        <v>3064.4879999999998</v>
      </c>
      <c r="F59" s="59">
        <f t="shared" si="8"/>
        <v>1313.3520000000001</v>
      </c>
    </row>
    <row r="60" spans="1:6">
      <c r="A60" s="15" t="s">
        <v>6</v>
      </c>
      <c r="B60" s="60"/>
      <c r="C60" s="49">
        <v>2550.48</v>
      </c>
      <c r="D60" s="54">
        <f t="shared" si="6"/>
        <v>1275.24</v>
      </c>
      <c r="E60" s="55">
        <f t="shared" si="7"/>
        <v>892.66800000000001</v>
      </c>
      <c r="F60" s="56">
        <f t="shared" si="8"/>
        <v>382.572</v>
      </c>
    </row>
    <row r="61" spans="1:6">
      <c r="A61" s="9" t="s">
        <v>7</v>
      </c>
      <c r="B61" s="57"/>
      <c r="C61" s="48">
        <v>94.16</v>
      </c>
      <c r="D61" s="58">
        <f t="shared" si="6"/>
        <v>47.08</v>
      </c>
      <c r="E61" s="25">
        <f t="shared" si="7"/>
        <v>32.955999999999996</v>
      </c>
      <c r="F61" s="59">
        <f t="shared" si="8"/>
        <v>14.123999999999999</v>
      </c>
    </row>
    <row r="62" spans="1:6">
      <c r="A62" s="11" t="s">
        <v>8</v>
      </c>
      <c r="B62" s="61"/>
      <c r="C62" s="47">
        <v>1500</v>
      </c>
      <c r="D62" s="54">
        <f t="shared" si="6"/>
        <v>750</v>
      </c>
      <c r="E62" s="55">
        <f t="shared" si="7"/>
        <v>525</v>
      </c>
      <c r="F62" s="56">
        <f t="shared" si="8"/>
        <v>225</v>
      </c>
    </row>
    <row r="63" spans="1:6">
      <c r="A63" s="46" t="s">
        <v>19</v>
      </c>
      <c r="B63" s="62"/>
      <c r="C63" s="50">
        <v>280</v>
      </c>
      <c r="D63" s="63">
        <f t="shared" si="6"/>
        <v>140</v>
      </c>
      <c r="E63" s="64">
        <f t="shared" si="7"/>
        <v>98</v>
      </c>
      <c r="F63" s="65">
        <f t="shared" si="8"/>
        <v>42</v>
      </c>
    </row>
    <row r="64" spans="1:6">
      <c r="A64" s="11" t="s">
        <v>10</v>
      </c>
      <c r="B64" s="61"/>
      <c r="C64" s="49">
        <v>3000</v>
      </c>
      <c r="D64" s="54">
        <f t="shared" si="6"/>
        <v>1500</v>
      </c>
      <c r="E64" s="55">
        <f t="shared" si="7"/>
        <v>1050</v>
      </c>
      <c r="F64" s="56">
        <f t="shared" si="8"/>
        <v>450</v>
      </c>
    </row>
    <row r="65" spans="1:7">
      <c r="A65" s="46" t="s">
        <v>11</v>
      </c>
      <c r="B65" s="62"/>
      <c r="C65" s="48">
        <v>15</v>
      </c>
      <c r="D65" s="58">
        <f t="shared" si="6"/>
        <v>7.5</v>
      </c>
      <c r="E65" s="25">
        <f t="shared" si="7"/>
        <v>5.25</v>
      </c>
      <c r="F65" s="59">
        <f t="shared" si="8"/>
        <v>2.25</v>
      </c>
    </row>
    <row r="66" spans="1:7">
      <c r="A66" s="11" t="s">
        <v>16</v>
      </c>
      <c r="B66" s="61"/>
      <c r="C66" s="49">
        <v>100</v>
      </c>
      <c r="D66" s="54">
        <f t="shared" si="6"/>
        <v>50</v>
      </c>
      <c r="E66" s="55">
        <f t="shared" si="7"/>
        <v>35</v>
      </c>
      <c r="F66" s="56">
        <f t="shared" si="8"/>
        <v>15</v>
      </c>
    </row>
    <row r="67" spans="1:7">
      <c r="A67" s="46" t="s">
        <v>15</v>
      </c>
      <c r="B67" s="62"/>
      <c r="C67" s="50">
        <v>66.03</v>
      </c>
      <c r="D67" s="59">
        <f t="shared" si="6"/>
        <v>33.015000000000001</v>
      </c>
      <c r="E67" s="25">
        <f t="shared" si="7"/>
        <v>23.110499999999998</v>
      </c>
      <c r="F67" s="59">
        <f t="shared" si="8"/>
        <v>9.9045000000000005</v>
      </c>
    </row>
    <row r="68" spans="1:7">
      <c r="A68" s="11" t="s">
        <v>20</v>
      </c>
      <c r="B68" s="61"/>
      <c r="C68" s="49">
        <v>80</v>
      </c>
      <c r="D68" s="54">
        <f t="shared" si="6"/>
        <v>40</v>
      </c>
      <c r="E68" s="55">
        <f t="shared" si="7"/>
        <v>28</v>
      </c>
      <c r="F68" s="56">
        <f t="shared" si="8"/>
        <v>12</v>
      </c>
    </row>
    <row r="69" spans="1:7">
      <c r="A69" s="46" t="s">
        <v>21</v>
      </c>
      <c r="B69" s="62"/>
      <c r="C69" s="52">
        <v>13</v>
      </c>
      <c r="D69" s="58">
        <f t="shared" si="6"/>
        <v>6.5</v>
      </c>
      <c r="E69" s="25">
        <f t="shared" si="7"/>
        <v>4.55</v>
      </c>
      <c r="F69" s="59">
        <f t="shared" si="8"/>
        <v>1.95</v>
      </c>
    </row>
    <row r="70" spans="1:7">
      <c r="A70" s="11" t="s">
        <v>30</v>
      </c>
      <c r="B70" s="61"/>
      <c r="C70" s="51">
        <v>30</v>
      </c>
      <c r="D70" s="54">
        <f t="shared" si="6"/>
        <v>15</v>
      </c>
      <c r="E70" s="55">
        <f t="shared" si="7"/>
        <v>10.5</v>
      </c>
      <c r="F70" s="56">
        <f t="shared" si="8"/>
        <v>4.5</v>
      </c>
    </row>
    <row r="71" spans="1:7">
      <c r="A71" s="46" t="s">
        <v>12</v>
      </c>
      <c r="B71" s="62"/>
      <c r="C71" s="48">
        <v>27</v>
      </c>
      <c r="D71" s="58">
        <f t="shared" si="6"/>
        <v>13.5</v>
      </c>
      <c r="E71" s="25">
        <f t="shared" si="7"/>
        <v>9.4499999999999993</v>
      </c>
      <c r="F71" s="59">
        <f t="shared" si="8"/>
        <v>4.05</v>
      </c>
    </row>
    <row r="72" spans="1:7">
      <c r="A72" s="11" t="s">
        <v>13</v>
      </c>
      <c r="B72" s="61"/>
      <c r="C72" s="51">
        <v>17.5</v>
      </c>
      <c r="D72" s="55">
        <f t="shared" si="6"/>
        <v>8.75</v>
      </c>
      <c r="E72" s="55">
        <f t="shared" si="7"/>
        <v>6.125</v>
      </c>
      <c r="F72" s="56">
        <f t="shared" si="8"/>
        <v>2.625</v>
      </c>
    </row>
    <row r="73" spans="1:7">
      <c r="A73" s="38" t="s">
        <v>32</v>
      </c>
      <c r="B73" s="83"/>
      <c r="C73" s="73">
        <v>108</v>
      </c>
      <c r="D73" s="64">
        <f t="shared" si="6"/>
        <v>54</v>
      </c>
      <c r="E73" s="74">
        <f t="shared" si="7"/>
        <v>37.799999999999997</v>
      </c>
      <c r="F73" s="75">
        <f t="shared" si="8"/>
        <v>16.2</v>
      </c>
    </row>
    <row r="74" spans="1:7">
      <c r="A74" s="431" t="s">
        <v>25</v>
      </c>
      <c r="B74" s="432"/>
      <c r="C74" s="27">
        <f>SUM(C56:C73)</f>
        <v>27428.28</v>
      </c>
      <c r="D74" s="27">
        <f>SUM(D56:D73)</f>
        <v>13714.14</v>
      </c>
      <c r="E74" s="27">
        <f>SUM(E56:E73)</f>
        <v>9599.8979999999992</v>
      </c>
      <c r="F74" s="27">
        <f>SUM(F56:F73)</f>
        <v>4114.2419999999993</v>
      </c>
      <c r="G74" s="77"/>
    </row>
    <row r="76" spans="1:7">
      <c r="C76" s="77"/>
    </row>
    <row r="103" spans="1:6" ht="20.25">
      <c r="A103" s="451" t="s">
        <v>0</v>
      </c>
      <c r="B103" s="451"/>
      <c r="C103" s="451"/>
      <c r="D103" s="451"/>
      <c r="E103" s="451"/>
      <c r="F103" s="451"/>
    </row>
    <row r="104" spans="1:6" ht="18.75">
      <c r="A104" s="455" t="s">
        <v>31</v>
      </c>
      <c r="B104" s="455"/>
      <c r="C104" s="455"/>
      <c r="D104" s="455"/>
      <c r="E104" s="455"/>
      <c r="F104" s="455"/>
    </row>
    <row r="107" spans="1:6" ht="29.25">
      <c r="A107" s="70"/>
      <c r="B107" s="61"/>
      <c r="C107" s="69"/>
      <c r="D107" s="456" t="s">
        <v>36</v>
      </c>
      <c r="E107" s="457"/>
      <c r="F107" s="98" t="s">
        <v>37</v>
      </c>
    </row>
    <row r="108" spans="1:6" ht="30" customHeight="1">
      <c r="A108" s="439" t="s">
        <v>1</v>
      </c>
      <c r="B108" s="440"/>
      <c r="C108" s="449" t="s">
        <v>2</v>
      </c>
      <c r="D108" s="445" t="s">
        <v>22</v>
      </c>
      <c r="E108" s="445" t="s">
        <v>23</v>
      </c>
      <c r="F108" s="445" t="s">
        <v>35</v>
      </c>
    </row>
    <row r="109" spans="1:6" ht="15" customHeight="1">
      <c r="A109" s="441"/>
      <c r="B109" s="442"/>
      <c r="C109" s="450"/>
      <c r="D109" s="446"/>
      <c r="E109" s="446"/>
      <c r="F109" s="446"/>
    </row>
    <row r="110" spans="1:6">
      <c r="A110" s="90" t="s">
        <v>5</v>
      </c>
      <c r="B110" s="91"/>
      <c r="C110" s="71">
        <f>C8+C56+C32</f>
        <v>24802.45</v>
      </c>
      <c r="D110" s="84">
        <f>C110*0.5</f>
        <v>12401.225</v>
      </c>
      <c r="E110" s="84">
        <f>C110*0.35</f>
        <v>8680.8575000000001</v>
      </c>
      <c r="F110" s="85">
        <f>C110*0.15</f>
        <v>3720.3674999999998</v>
      </c>
    </row>
    <row r="111" spans="1:6">
      <c r="A111" s="11" t="s">
        <v>6</v>
      </c>
      <c r="B111" s="61"/>
      <c r="C111" s="29">
        <f>C9+C57+C33</f>
        <v>7456.75</v>
      </c>
      <c r="D111" s="93">
        <f>C111*0.5</f>
        <v>3728.375</v>
      </c>
      <c r="E111" s="93">
        <f>C111*0.35</f>
        <v>2609.8624999999997</v>
      </c>
      <c r="F111" s="93">
        <f>C111*0.15</f>
        <v>1118.5125</v>
      </c>
    </row>
    <row r="112" spans="1:6">
      <c r="A112" s="46" t="s">
        <v>7</v>
      </c>
      <c r="B112" s="62"/>
      <c r="C112" s="28">
        <f>C58+C34+C10</f>
        <v>273.44</v>
      </c>
      <c r="D112" s="84">
        <f t="shared" ref="D112:D133" si="9">C112*0.5</f>
        <v>136.72</v>
      </c>
      <c r="E112" s="84">
        <f t="shared" ref="E112:E133" si="10">C112*0.35</f>
        <v>95.703999999999994</v>
      </c>
      <c r="F112" s="85">
        <f t="shared" ref="F112:F133" si="11">C112*0.15</f>
        <v>41.015999999999998</v>
      </c>
    </row>
    <row r="113" spans="1:7">
      <c r="A113" s="11" t="s">
        <v>14</v>
      </c>
      <c r="B113" s="10"/>
      <c r="C113" s="29">
        <v>4808.87</v>
      </c>
      <c r="D113" s="93">
        <f t="shared" si="9"/>
        <v>2404.4349999999999</v>
      </c>
      <c r="E113" s="93">
        <f t="shared" si="10"/>
        <v>1683.1044999999999</v>
      </c>
      <c r="F113" s="93">
        <f t="shared" si="11"/>
        <v>721.33049999999992</v>
      </c>
      <c r="G113" s="371"/>
    </row>
    <row r="114" spans="1:7">
      <c r="A114" s="43" t="s">
        <v>29</v>
      </c>
      <c r="B114" s="57"/>
      <c r="C114" s="28">
        <f>C59</f>
        <v>8755.68</v>
      </c>
      <c r="D114" s="84">
        <f t="shared" si="9"/>
        <v>4377.84</v>
      </c>
      <c r="E114" s="84">
        <f t="shared" si="10"/>
        <v>3064.4879999999998</v>
      </c>
      <c r="F114" s="85">
        <f t="shared" si="11"/>
        <v>1313.3520000000001</v>
      </c>
    </row>
    <row r="115" spans="1:7">
      <c r="A115" s="15" t="s">
        <v>6</v>
      </c>
      <c r="B115" s="60"/>
      <c r="C115" s="94">
        <f>C60</f>
        <v>2550.48</v>
      </c>
      <c r="D115" s="92">
        <f t="shared" si="9"/>
        <v>1275.24</v>
      </c>
      <c r="E115" s="93">
        <f t="shared" si="10"/>
        <v>892.66800000000001</v>
      </c>
      <c r="F115" s="93">
        <f t="shared" si="11"/>
        <v>382.572</v>
      </c>
    </row>
    <row r="116" spans="1:7">
      <c r="A116" s="9" t="s">
        <v>7</v>
      </c>
      <c r="B116" s="57"/>
      <c r="C116" s="40">
        <f>C61</f>
        <v>94.16</v>
      </c>
      <c r="D116" s="84">
        <f t="shared" si="9"/>
        <v>47.08</v>
      </c>
      <c r="E116" s="84">
        <f t="shared" si="10"/>
        <v>32.955999999999996</v>
      </c>
      <c r="F116" s="85">
        <f t="shared" si="11"/>
        <v>14.123999999999999</v>
      </c>
    </row>
    <row r="117" spans="1:7">
      <c r="A117" s="11" t="s">
        <v>8</v>
      </c>
      <c r="B117" s="61"/>
      <c r="C117" s="94">
        <f>C62+C11+C35</f>
        <v>4500</v>
      </c>
      <c r="D117" s="93">
        <f t="shared" si="9"/>
        <v>2250</v>
      </c>
      <c r="E117" s="93">
        <f t="shared" si="10"/>
        <v>1575</v>
      </c>
      <c r="F117" s="93">
        <f t="shared" si="11"/>
        <v>675</v>
      </c>
    </row>
    <row r="118" spans="1:7">
      <c r="A118" s="67" t="s">
        <v>10</v>
      </c>
      <c r="B118" s="68"/>
      <c r="C118" s="72">
        <f>9000</f>
        <v>9000</v>
      </c>
      <c r="D118" s="84">
        <f t="shared" si="9"/>
        <v>4500</v>
      </c>
      <c r="E118" s="84">
        <f t="shared" si="10"/>
        <v>3150</v>
      </c>
      <c r="F118" s="85">
        <f t="shared" si="11"/>
        <v>1350</v>
      </c>
    </row>
    <row r="119" spans="1:7">
      <c r="A119" s="15" t="s">
        <v>9</v>
      </c>
      <c r="B119" s="13"/>
      <c r="C119" s="94">
        <f>C36+C13</f>
        <v>248</v>
      </c>
      <c r="D119" s="93">
        <f t="shared" si="9"/>
        <v>124</v>
      </c>
      <c r="E119" s="93">
        <f t="shared" si="10"/>
        <v>86.8</v>
      </c>
      <c r="F119" s="93">
        <f t="shared" si="11"/>
        <v>37.199999999999996</v>
      </c>
    </row>
    <row r="120" spans="1:7">
      <c r="A120" s="46" t="s">
        <v>19</v>
      </c>
      <c r="B120" s="62"/>
      <c r="C120" s="40">
        <f>C63</f>
        <v>280</v>
      </c>
      <c r="D120" s="84">
        <f t="shared" si="9"/>
        <v>140</v>
      </c>
      <c r="E120" s="84">
        <f t="shared" si="10"/>
        <v>98</v>
      </c>
      <c r="F120" s="85">
        <f t="shared" si="11"/>
        <v>42</v>
      </c>
    </row>
    <row r="121" spans="1:7">
      <c r="A121" s="11" t="s">
        <v>30</v>
      </c>
      <c r="B121" s="61"/>
      <c r="C121" s="94">
        <f>C70+50</f>
        <v>80</v>
      </c>
      <c r="D121" s="93">
        <f t="shared" si="9"/>
        <v>40</v>
      </c>
      <c r="E121" s="93">
        <f t="shared" si="10"/>
        <v>28</v>
      </c>
      <c r="F121" s="93">
        <f t="shared" si="11"/>
        <v>12</v>
      </c>
    </row>
    <row r="122" spans="1:7">
      <c r="A122" s="9" t="s">
        <v>11</v>
      </c>
      <c r="B122" s="7"/>
      <c r="C122" s="40">
        <f>C65+C15</f>
        <v>30</v>
      </c>
      <c r="D122" s="84">
        <f t="shared" si="9"/>
        <v>15</v>
      </c>
      <c r="E122" s="84">
        <f t="shared" si="10"/>
        <v>10.5</v>
      </c>
      <c r="F122" s="85">
        <f t="shared" si="11"/>
        <v>4.5</v>
      </c>
    </row>
    <row r="123" spans="1:7">
      <c r="A123" s="15" t="s">
        <v>12</v>
      </c>
      <c r="B123" s="12"/>
      <c r="C123" s="94">
        <f>C71+C16</f>
        <v>189</v>
      </c>
      <c r="D123" s="93">
        <f t="shared" si="9"/>
        <v>94.5</v>
      </c>
      <c r="E123" s="93">
        <f t="shared" si="10"/>
        <v>66.149999999999991</v>
      </c>
      <c r="F123" s="93">
        <f t="shared" si="11"/>
        <v>28.349999999999998</v>
      </c>
    </row>
    <row r="124" spans="1:7">
      <c r="A124" s="9" t="s">
        <v>13</v>
      </c>
      <c r="B124" s="7"/>
      <c r="C124" s="40">
        <f>C72+C42+C17</f>
        <v>325.5</v>
      </c>
      <c r="D124" s="84">
        <f t="shared" si="9"/>
        <v>162.75</v>
      </c>
      <c r="E124" s="84">
        <f t="shared" si="10"/>
        <v>113.925</v>
      </c>
      <c r="F124" s="85">
        <f t="shared" si="11"/>
        <v>48.824999999999996</v>
      </c>
    </row>
    <row r="125" spans="1:7">
      <c r="A125" s="15" t="s">
        <v>17</v>
      </c>
      <c r="B125" s="13"/>
      <c r="C125" s="94">
        <f>C40</f>
        <v>55</v>
      </c>
      <c r="D125" s="93">
        <f t="shared" si="9"/>
        <v>27.5</v>
      </c>
      <c r="E125" s="93">
        <f t="shared" si="10"/>
        <v>19.25</v>
      </c>
      <c r="F125" s="93">
        <f t="shared" si="11"/>
        <v>8.25</v>
      </c>
    </row>
    <row r="126" spans="1:7">
      <c r="A126" s="46" t="s">
        <v>15</v>
      </c>
      <c r="B126" s="62"/>
      <c r="C126" s="40">
        <f>C67+C38</f>
        <v>286.02999999999997</v>
      </c>
      <c r="D126" s="84">
        <f t="shared" si="9"/>
        <v>143.01499999999999</v>
      </c>
      <c r="E126" s="84">
        <f t="shared" si="10"/>
        <v>100.11049999999999</v>
      </c>
      <c r="F126" s="85">
        <f t="shared" si="11"/>
        <v>42.904499999999992</v>
      </c>
    </row>
    <row r="127" spans="1:7">
      <c r="A127" s="11" t="s">
        <v>20</v>
      </c>
      <c r="B127" s="61"/>
      <c r="C127" s="94">
        <f>C68</f>
        <v>80</v>
      </c>
      <c r="D127" s="93">
        <f t="shared" si="9"/>
        <v>40</v>
      </c>
      <c r="E127" s="93">
        <f t="shared" si="10"/>
        <v>28</v>
      </c>
      <c r="F127" s="93">
        <f t="shared" si="11"/>
        <v>12</v>
      </c>
    </row>
    <row r="128" spans="1:7">
      <c r="A128" s="46" t="s">
        <v>21</v>
      </c>
      <c r="B128" s="62"/>
      <c r="C128" s="40">
        <f>C69</f>
        <v>13</v>
      </c>
      <c r="D128" s="84">
        <f t="shared" si="9"/>
        <v>6.5</v>
      </c>
      <c r="E128" s="84">
        <f t="shared" si="10"/>
        <v>4.55</v>
      </c>
      <c r="F128" s="85">
        <f t="shared" si="11"/>
        <v>1.95</v>
      </c>
    </row>
    <row r="129" spans="1:7">
      <c r="A129" s="11" t="s">
        <v>26</v>
      </c>
      <c r="B129" s="69"/>
      <c r="C129" s="94">
        <f>C41</f>
        <v>100</v>
      </c>
      <c r="D129" s="93">
        <f t="shared" si="9"/>
        <v>50</v>
      </c>
      <c r="E129" s="93">
        <f t="shared" si="10"/>
        <v>35</v>
      </c>
      <c r="F129" s="93">
        <f t="shared" si="11"/>
        <v>15</v>
      </c>
    </row>
    <row r="130" spans="1:7">
      <c r="A130" s="38" t="s">
        <v>18</v>
      </c>
      <c r="B130" s="8"/>
      <c r="C130" s="40">
        <f>C43</f>
        <v>250</v>
      </c>
      <c r="D130" s="84">
        <f t="shared" si="9"/>
        <v>125</v>
      </c>
      <c r="E130" s="84">
        <f t="shared" si="10"/>
        <v>87.5</v>
      </c>
      <c r="F130" s="85">
        <f t="shared" si="11"/>
        <v>37.5</v>
      </c>
    </row>
    <row r="131" spans="1:7">
      <c r="A131" s="78" t="s">
        <v>32</v>
      </c>
      <c r="B131" s="95"/>
      <c r="C131" s="94">
        <f>C73+C44+C18</f>
        <v>324</v>
      </c>
      <c r="D131" s="93">
        <f t="shared" si="9"/>
        <v>162</v>
      </c>
      <c r="E131" s="93">
        <f t="shared" si="10"/>
        <v>113.39999999999999</v>
      </c>
      <c r="F131" s="93">
        <f t="shared" si="11"/>
        <v>48.6</v>
      </c>
    </row>
    <row r="132" spans="1:7">
      <c r="A132" s="67" t="s">
        <v>16</v>
      </c>
      <c r="B132" s="97"/>
      <c r="C132" s="72">
        <v>312</v>
      </c>
      <c r="D132" s="84">
        <f t="shared" si="9"/>
        <v>156</v>
      </c>
      <c r="E132" s="84">
        <f t="shared" si="10"/>
        <v>109.19999999999999</v>
      </c>
      <c r="F132" s="85">
        <f t="shared" si="11"/>
        <v>46.8</v>
      </c>
    </row>
    <row r="133" spans="1:7">
      <c r="A133" s="96" t="s">
        <v>34</v>
      </c>
      <c r="B133" s="96"/>
      <c r="C133" s="94">
        <f>22+25</f>
        <v>47</v>
      </c>
      <c r="D133" s="93">
        <f t="shared" si="9"/>
        <v>23.5</v>
      </c>
      <c r="E133" s="93">
        <f t="shared" si="10"/>
        <v>16.45</v>
      </c>
      <c r="F133" s="93">
        <f t="shared" si="11"/>
        <v>7.05</v>
      </c>
    </row>
    <row r="134" spans="1:7">
      <c r="A134" s="87"/>
      <c r="B134" s="87"/>
      <c r="C134" s="88"/>
      <c r="D134" s="27">
        <f>SUM(D110:D133)</f>
        <v>32430.680000000004</v>
      </c>
      <c r="E134" s="86">
        <f>SUM(E110:E133)</f>
        <v>22701.475999999999</v>
      </c>
      <c r="F134" s="87"/>
    </row>
    <row r="135" spans="1:7">
      <c r="A135" s="453" t="s">
        <v>25</v>
      </c>
      <c r="B135" s="453"/>
      <c r="C135" s="27">
        <f>SUM(C110:C134)</f>
        <v>64861.360000000008</v>
      </c>
      <c r="D135" s="454">
        <f>D134+E134</f>
        <v>55132.156000000003</v>
      </c>
      <c r="E135" s="453"/>
      <c r="F135" s="86">
        <f>SUM(F110:F134)</f>
        <v>9729.2040000000015</v>
      </c>
      <c r="G135" s="77"/>
    </row>
    <row r="136" spans="1:7">
      <c r="D136" s="77"/>
    </row>
    <row r="139" spans="1:7">
      <c r="B139" s="1"/>
    </row>
  </sheetData>
  <mergeCells count="35">
    <mergeCell ref="A135:B135"/>
    <mergeCell ref="D135:E135"/>
    <mergeCell ref="A103:F103"/>
    <mergeCell ref="A104:F104"/>
    <mergeCell ref="A108:B109"/>
    <mergeCell ref="C108:C109"/>
    <mergeCell ref="D107:E107"/>
    <mergeCell ref="D108:D109"/>
    <mergeCell ref="E108:E109"/>
    <mergeCell ref="F108:F109"/>
    <mergeCell ref="A3:F3"/>
    <mergeCell ref="A1:F1"/>
    <mergeCell ref="A20:B20"/>
    <mergeCell ref="C6:C7"/>
    <mergeCell ref="A6:B7"/>
    <mergeCell ref="D5:F5"/>
    <mergeCell ref="D6:D7"/>
    <mergeCell ref="E6:E7"/>
    <mergeCell ref="F6:F7"/>
    <mergeCell ref="A27:F27"/>
    <mergeCell ref="D29:F29"/>
    <mergeCell ref="A30:B31"/>
    <mergeCell ref="C30:C31"/>
    <mergeCell ref="D30:D31"/>
    <mergeCell ref="E30:E31"/>
    <mergeCell ref="F30:F31"/>
    <mergeCell ref="A74:B74"/>
    <mergeCell ref="A47:B47"/>
    <mergeCell ref="A51:F51"/>
    <mergeCell ref="D53:F53"/>
    <mergeCell ref="A54:B55"/>
    <mergeCell ref="C54:C55"/>
    <mergeCell ref="D54:D55"/>
    <mergeCell ref="E54:E55"/>
    <mergeCell ref="F54:F55"/>
  </mergeCells>
  <pageMargins left="0.70866141732283472" right="0.70866141732283472" top="0.74803149606299213" bottom="0.74803149606299213" header="0.31496062992125984" footer="0.31496062992125984"/>
  <pageSetup paperSize="9" firstPageNumber="110" orientation="portrait" useFirstPageNumber="1" horizontalDpi="4294967293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topLeftCell="A35" zoomScaleNormal="100" workbookViewId="0">
      <selection activeCell="L47" sqref="L47:P90"/>
    </sheetView>
  </sheetViews>
  <sheetFormatPr defaultRowHeight="15"/>
  <cols>
    <col min="1" max="2" width="12.42578125" style="169" customWidth="1"/>
    <col min="3" max="3" width="4.42578125" style="169" customWidth="1"/>
    <col min="4" max="5" width="12.42578125" style="169" customWidth="1"/>
    <col min="6" max="6" width="4.42578125" style="169" customWidth="1"/>
    <col min="7" max="8" width="12.42578125" style="169" customWidth="1"/>
    <col min="9" max="10" width="12.42578125" customWidth="1"/>
    <col min="11" max="11" width="4.42578125" customWidth="1"/>
    <col min="12" max="13" width="12.5703125" customWidth="1"/>
    <col min="14" max="14" width="4.42578125" customWidth="1"/>
    <col min="15" max="15" width="12.5703125" customWidth="1"/>
    <col min="16" max="16" width="11.42578125" customWidth="1"/>
  </cols>
  <sheetData>
    <row r="1" spans="1:16" ht="18">
      <c r="A1" s="480" t="s">
        <v>38</v>
      </c>
      <c r="B1" s="480"/>
      <c r="I1" s="489" t="s">
        <v>38</v>
      </c>
      <c r="J1" s="489"/>
      <c r="K1" s="127"/>
      <c r="L1" s="127"/>
      <c r="M1" s="127"/>
      <c r="N1" s="127"/>
      <c r="O1" s="127"/>
      <c r="P1" s="127"/>
    </row>
    <row r="2" spans="1:16" ht="18">
      <c r="A2" s="490" t="s">
        <v>39</v>
      </c>
      <c r="B2" s="490"/>
      <c r="C2" s="490"/>
      <c r="D2" s="490"/>
      <c r="E2" s="490"/>
      <c r="F2" s="490"/>
      <c r="G2" s="490"/>
      <c r="H2" s="490"/>
      <c r="I2" s="491" t="s">
        <v>103</v>
      </c>
      <c r="J2" s="491"/>
      <c r="K2" s="491"/>
      <c r="L2" s="491"/>
      <c r="M2" s="491"/>
      <c r="N2" s="491"/>
      <c r="O2" s="491"/>
      <c r="P2" s="491"/>
    </row>
    <row r="3" spans="1:16">
      <c r="A3" s="466" t="s">
        <v>40</v>
      </c>
      <c r="B3" s="466"/>
      <c r="D3" s="462" t="s">
        <v>46</v>
      </c>
      <c r="E3" s="462"/>
      <c r="G3" s="466" t="s">
        <v>57</v>
      </c>
      <c r="H3" s="466"/>
      <c r="I3" s="464" t="s">
        <v>41</v>
      </c>
      <c r="J3" s="465"/>
      <c r="K3" s="106"/>
      <c r="L3" s="459" t="s">
        <v>108</v>
      </c>
      <c r="M3" s="459"/>
      <c r="N3" s="106"/>
      <c r="O3" s="458" t="s">
        <v>66</v>
      </c>
      <c r="P3" s="458"/>
    </row>
    <row r="4" spans="1:16" ht="15.75" thickBot="1">
      <c r="A4" s="170">
        <v>3706.4</v>
      </c>
      <c r="B4" s="171"/>
      <c r="D4" s="172">
        <v>50000</v>
      </c>
      <c r="E4" s="173"/>
      <c r="G4" s="174">
        <v>1000</v>
      </c>
      <c r="H4" s="175">
        <v>1000</v>
      </c>
      <c r="I4" s="109">
        <v>242</v>
      </c>
      <c r="J4" s="111">
        <f>SUM(I4:I5)</f>
        <v>367</v>
      </c>
      <c r="K4" s="106"/>
      <c r="L4" s="118">
        <v>136.25</v>
      </c>
      <c r="M4" s="129">
        <v>136.25</v>
      </c>
      <c r="N4" s="106"/>
      <c r="O4" s="109">
        <f>SUM(P4:P6)</f>
        <v>463.4</v>
      </c>
      <c r="P4" s="151">
        <v>172.15</v>
      </c>
    </row>
    <row r="5" spans="1:16" ht="16.5" thickTop="1" thickBot="1">
      <c r="D5" s="205">
        <v>25000</v>
      </c>
      <c r="E5" s="163"/>
      <c r="G5" s="166" t="s">
        <v>42</v>
      </c>
      <c r="H5" s="167" t="s">
        <v>42</v>
      </c>
      <c r="I5" s="110">
        <v>125</v>
      </c>
      <c r="J5" s="99"/>
      <c r="K5" s="106"/>
      <c r="L5" s="107" t="s">
        <v>42</v>
      </c>
      <c r="M5" s="108" t="s">
        <v>42</v>
      </c>
      <c r="N5" s="106"/>
      <c r="O5" s="145"/>
      <c r="P5" s="152">
        <v>151.71</v>
      </c>
    </row>
    <row r="6" spans="1:16" ht="16.5" thickTop="1" thickBot="1">
      <c r="A6" s="481" t="s">
        <v>41</v>
      </c>
      <c r="B6" s="482"/>
      <c r="D6" s="274">
        <v>25000</v>
      </c>
      <c r="E6" s="165"/>
      <c r="I6" s="107" t="s">
        <v>42</v>
      </c>
      <c r="J6" s="108" t="s">
        <v>42</v>
      </c>
      <c r="K6" s="106"/>
      <c r="L6" s="118"/>
      <c r="M6" s="118"/>
      <c r="N6" s="118"/>
      <c r="O6" s="145"/>
      <c r="P6" s="152">
        <v>139.54</v>
      </c>
    </row>
    <row r="7" spans="1:16" ht="16.5" thickTop="1" thickBot="1">
      <c r="A7" s="174">
        <v>500</v>
      </c>
      <c r="B7" s="177">
        <f>SUM(A7:A8)</f>
        <v>650</v>
      </c>
      <c r="D7" s="162"/>
      <c r="E7" s="162"/>
      <c r="G7" s="466" t="s">
        <v>58</v>
      </c>
      <c r="H7" s="466"/>
      <c r="I7" s="106"/>
      <c r="J7" s="106"/>
      <c r="K7" s="106"/>
      <c r="L7" s="459" t="s">
        <v>109</v>
      </c>
      <c r="M7" s="459"/>
      <c r="N7" s="118"/>
      <c r="O7" s="107" t="s">
        <v>42</v>
      </c>
      <c r="P7" s="108" t="s">
        <v>42</v>
      </c>
    </row>
    <row r="8" spans="1:16" ht="15.75" thickTop="1">
      <c r="A8" s="178">
        <v>150</v>
      </c>
      <c r="B8" s="179"/>
      <c r="G8" s="180">
        <v>6459.51</v>
      </c>
      <c r="H8" s="181">
        <v>6459.51</v>
      </c>
      <c r="I8" s="458" t="s">
        <v>43</v>
      </c>
      <c r="J8" s="458"/>
      <c r="K8" s="106"/>
      <c r="L8" s="119">
        <v>261.8</v>
      </c>
      <c r="M8" s="115">
        <v>261.8</v>
      </c>
      <c r="N8" s="118"/>
    </row>
    <row r="9" spans="1:16" ht="15.75" thickBot="1">
      <c r="A9" s="166" t="s">
        <v>42</v>
      </c>
      <c r="B9" s="167" t="s">
        <v>42</v>
      </c>
      <c r="D9" s="478" t="s">
        <v>47</v>
      </c>
      <c r="E9" s="478"/>
      <c r="G9" s="166" t="s">
        <v>42</v>
      </c>
      <c r="H9" s="167" t="s">
        <v>42</v>
      </c>
      <c r="I9" s="109">
        <v>150</v>
      </c>
      <c r="J9" s="112">
        <f>SUM(I9:I10)</f>
        <v>150</v>
      </c>
      <c r="K9" s="106"/>
      <c r="L9" s="107" t="s">
        <v>42</v>
      </c>
      <c r="M9" s="108" t="s">
        <v>42</v>
      </c>
      <c r="N9" s="118"/>
      <c r="O9" s="458" t="s">
        <v>67</v>
      </c>
      <c r="P9" s="458"/>
    </row>
    <row r="10" spans="1:16" ht="16.5" thickTop="1" thickBot="1">
      <c r="D10" s="182"/>
      <c r="E10" s="173">
        <v>50000</v>
      </c>
      <c r="I10" s="107" t="s">
        <v>42</v>
      </c>
      <c r="J10" s="108" t="s">
        <v>42</v>
      </c>
      <c r="K10" s="106"/>
      <c r="L10" s="118"/>
      <c r="M10" s="118"/>
      <c r="N10" s="118"/>
      <c r="O10" s="136">
        <f>SUM(P10:P12)</f>
        <v>39.89</v>
      </c>
      <c r="P10" s="152">
        <v>3.49</v>
      </c>
    </row>
    <row r="11" spans="1:16" ht="15.75" thickTop="1">
      <c r="A11" s="466" t="s">
        <v>43</v>
      </c>
      <c r="B11" s="466"/>
      <c r="D11" s="162"/>
      <c r="E11" s="163">
        <v>25000</v>
      </c>
      <c r="G11" s="466" t="s">
        <v>59</v>
      </c>
      <c r="H11" s="466"/>
      <c r="K11" s="106"/>
      <c r="L11" s="460" t="s">
        <v>54</v>
      </c>
      <c r="M11" s="461"/>
      <c r="N11" s="118"/>
      <c r="O11" s="100"/>
      <c r="P11" s="154">
        <v>36.4</v>
      </c>
    </row>
    <row r="12" spans="1:16" ht="15.75" thickBot="1">
      <c r="A12" s="174">
        <v>800</v>
      </c>
      <c r="B12" s="183">
        <f>SUM(A12:A13)</f>
        <v>1070</v>
      </c>
      <c r="D12" s="184"/>
      <c r="E12" s="165">
        <v>25000</v>
      </c>
      <c r="G12" s="185">
        <v>45</v>
      </c>
      <c r="H12" s="186">
        <f>SUM(G12:G14)</f>
        <v>61.65</v>
      </c>
      <c r="I12" s="459" t="s">
        <v>105</v>
      </c>
      <c r="J12" s="459"/>
      <c r="K12" s="106"/>
      <c r="L12" s="131">
        <v>1485</v>
      </c>
      <c r="M12" s="132">
        <v>1485</v>
      </c>
      <c r="N12" s="118"/>
      <c r="O12" s="107" t="s">
        <v>42</v>
      </c>
      <c r="P12" s="153" t="s">
        <v>42</v>
      </c>
    </row>
    <row r="13" spans="1:16" ht="16.5" thickTop="1" thickBot="1">
      <c r="A13" s="187">
        <v>270</v>
      </c>
      <c r="B13" s="171"/>
      <c r="G13" s="188">
        <v>13.5</v>
      </c>
      <c r="H13" s="189"/>
      <c r="I13" s="113">
        <v>9780.1200000000008</v>
      </c>
      <c r="J13" s="113">
        <v>9780.1200000000008</v>
      </c>
      <c r="K13" s="106"/>
      <c r="L13" s="107" t="s">
        <v>42</v>
      </c>
      <c r="M13" s="108" t="s">
        <v>42</v>
      </c>
      <c r="N13" s="118"/>
    </row>
    <row r="14" spans="1:16" ht="16.5" thickTop="1" thickBot="1">
      <c r="A14" s="166" t="s">
        <v>42</v>
      </c>
      <c r="B14" s="167" t="s">
        <v>42</v>
      </c>
      <c r="G14" s="190">
        <v>3.15</v>
      </c>
      <c r="H14" s="191"/>
      <c r="I14" s="114">
        <v>8743.07</v>
      </c>
      <c r="J14" s="114">
        <v>8743.07</v>
      </c>
      <c r="K14" s="106"/>
      <c r="L14" s="118"/>
      <c r="M14" s="118"/>
      <c r="N14" s="118"/>
      <c r="O14" s="458" t="s">
        <v>68</v>
      </c>
      <c r="P14" s="458"/>
    </row>
    <row r="15" spans="1:16" ht="16.5" thickTop="1" thickBot="1">
      <c r="A15" s="192"/>
      <c r="B15" s="192"/>
      <c r="D15" s="478" t="s">
        <v>49</v>
      </c>
      <c r="E15" s="478"/>
      <c r="G15" s="166" t="s">
        <v>42</v>
      </c>
      <c r="H15" s="167" t="s">
        <v>42</v>
      </c>
      <c r="I15" s="115">
        <v>7945.1</v>
      </c>
      <c r="J15" s="115">
        <v>7945.1</v>
      </c>
      <c r="K15" s="106"/>
      <c r="L15" s="458" t="s">
        <v>58</v>
      </c>
      <c r="M15" s="458"/>
      <c r="N15" s="118"/>
      <c r="O15" s="147">
        <v>318.89999999999998</v>
      </c>
      <c r="P15" s="147">
        <v>318.89999999999998</v>
      </c>
    </row>
    <row r="16" spans="1:16" ht="16.5" thickTop="1" thickBot="1">
      <c r="A16" s="466" t="s">
        <v>44</v>
      </c>
      <c r="B16" s="466"/>
      <c r="D16" s="193">
        <v>545</v>
      </c>
      <c r="E16" s="194">
        <v>545</v>
      </c>
      <c r="G16" s="162"/>
      <c r="H16" s="162"/>
      <c r="I16" s="107" t="s">
        <v>42</v>
      </c>
      <c r="J16" s="108" t="s">
        <v>42</v>
      </c>
      <c r="K16" s="106"/>
      <c r="L16" s="133">
        <v>5970.89</v>
      </c>
      <c r="M16" s="133">
        <v>5970.89</v>
      </c>
      <c r="N16" s="118"/>
      <c r="O16" s="107" t="s">
        <v>42</v>
      </c>
      <c r="P16" s="108" t="s">
        <v>42</v>
      </c>
    </row>
    <row r="17" spans="1:16" ht="16.5" thickTop="1" thickBot="1">
      <c r="A17" s="174">
        <v>35</v>
      </c>
      <c r="B17" s="174">
        <v>35</v>
      </c>
      <c r="D17" s="166" t="s">
        <v>42</v>
      </c>
      <c r="E17" s="167" t="s">
        <v>42</v>
      </c>
      <c r="G17" s="466" t="s">
        <v>60</v>
      </c>
      <c r="H17" s="466"/>
      <c r="I17" s="116"/>
      <c r="J17" s="116"/>
      <c r="K17" s="118"/>
      <c r="L17" s="107" t="s">
        <v>42</v>
      </c>
      <c r="M17" s="108" t="s">
        <v>42</v>
      </c>
      <c r="N17" s="118"/>
    </row>
    <row r="18" spans="1:16" ht="16.5" thickTop="1" thickBot="1">
      <c r="A18" s="166" t="s">
        <v>42</v>
      </c>
      <c r="B18" s="167" t="s">
        <v>42</v>
      </c>
      <c r="D18" s="162"/>
      <c r="E18" s="162"/>
      <c r="G18" s="174">
        <v>152</v>
      </c>
      <c r="H18" s="195">
        <f>SUM(G18:G19)</f>
        <v>203.3</v>
      </c>
      <c r="I18" s="459" t="s">
        <v>48</v>
      </c>
      <c r="J18" s="459"/>
      <c r="K18" s="118"/>
      <c r="L18" s="118"/>
      <c r="M18" s="118"/>
      <c r="N18" s="118"/>
      <c r="O18" s="459" t="s">
        <v>112</v>
      </c>
      <c r="P18" s="459"/>
    </row>
    <row r="19" spans="1:16" ht="15.75" thickTop="1">
      <c r="D19" s="485" t="s">
        <v>50</v>
      </c>
      <c r="E19" s="486"/>
      <c r="G19" s="178">
        <v>51.3</v>
      </c>
      <c r="H19" s="196"/>
      <c r="I19" s="117">
        <v>100345.11</v>
      </c>
      <c r="J19" s="120">
        <v>3108</v>
      </c>
      <c r="K19" s="118"/>
      <c r="L19" s="459" t="s">
        <v>61</v>
      </c>
      <c r="M19" s="459"/>
      <c r="N19" s="118"/>
      <c r="O19" s="147">
        <v>318.89999999999998</v>
      </c>
      <c r="P19" s="148">
        <v>318.89999999999998</v>
      </c>
    </row>
    <row r="20" spans="1:16" ht="15.75" thickBot="1">
      <c r="A20" s="483" t="s">
        <v>45</v>
      </c>
      <c r="B20" s="484"/>
      <c r="D20" s="197">
        <v>952</v>
      </c>
      <c r="E20" s="198">
        <v>952</v>
      </c>
      <c r="G20" s="166" t="s">
        <v>42</v>
      </c>
      <c r="H20" s="167" t="s">
        <v>42</v>
      </c>
      <c r="I20" s="117">
        <v>9780.1200000000008</v>
      </c>
      <c r="J20" s="115">
        <v>50</v>
      </c>
      <c r="K20" s="118"/>
      <c r="L20" s="135">
        <v>13.5</v>
      </c>
      <c r="M20" s="135">
        <v>13.5</v>
      </c>
      <c r="N20" s="118"/>
      <c r="O20" s="107" t="s">
        <v>42</v>
      </c>
      <c r="P20" s="108" t="s">
        <v>42</v>
      </c>
    </row>
    <row r="21" spans="1:16" ht="16.5" thickTop="1" thickBot="1">
      <c r="A21" s="172">
        <v>50000</v>
      </c>
      <c r="B21" s="199">
        <v>50000</v>
      </c>
      <c r="D21" s="166" t="s">
        <v>42</v>
      </c>
      <c r="E21" s="167" t="s">
        <v>42</v>
      </c>
      <c r="G21" s="162"/>
      <c r="H21" s="162"/>
      <c r="I21" s="117">
        <v>8743.07</v>
      </c>
      <c r="J21" s="115">
        <v>643.98</v>
      </c>
      <c r="K21" s="118"/>
      <c r="L21" s="107" t="s">
        <v>42</v>
      </c>
      <c r="M21" s="108" t="s">
        <v>42</v>
      </c>
      <c r="N21" s="118"/>
    </row>
    <row r="22" spans="1:16" ht="15.75" thickTop="1">
      <c r="A22" s="176">
        <v>25000</v>
      </c>
      <c r="B22" s="169">
        <v>25000</v>
      </c>
      <c r="G22" s="477" t="s">
        <v>61</v>
      </c>
      <c r="H22" s="477"/>
      <c r="I22" s="119">
        <v>7945.1</v>
      </c>
      <c r="J22" s="115">
        <v>250</v>
      </c>
      <c r="K22" s="118"/>
      <c r="L22" s="118"/>
      <c r="M22" s="118"/>
      <c r="N22" s="118"/>
      <c r="O22" s="459" t="s">
        <v>69</v>
      </c>
      <c r="P22" s="459"/>
    </row>
    <row r="23" spans="1:16">
      <c r="A23" s="164">
        <v>25000</v>
      </c>
      <c r="B23" s="165">
        <v>25000</v>
      </c>
      <c r="D23" s="487" t="s">
        <v>51</v>
      </c>
      <c r="E23" s="487"/>
      <c r="G23" s="200">
        <v>8.82</v>
      </c>
      <c r="H23" s="200">
        <v>8.82</v>
      </c>
      <c r="I23" s="118"/>
      <c r="J23" s="115">
        <v>212</v>
      </c>
      <c r="K23" s="106"/>
      <c r="L23" s="463" t="s">
        <v>62</v>
      </c>
      <c r="M23" s="463"/>
      <c r="N23" s="118"/>
      <c r="O23" s="118">
        <v>300</v>
      </c>
      <c r="P23" s="128">
        <v>300</v>
      </c>
    </row>
    <row r="24" spans="1:16" ht="15.75" thickBot="1">
      <c r="A24" s="166" t="s">
        <v>42</v>
      </c>
      <c r="B24" s="166" t="s">
        <v>42</v>
      </c>
      <c r="D24" s="201">
        <v>297.5</v>
      </c>
      <c r="E24" s="202">
        <v>297.5</v>
      </c>
      <c r="G24" s="166" t="s">
        <v>42</v>
      </c>
      <c r="H24" s="167" t="s">
        <v>42</v>
      </c>
      <c r="I24" s="118"/>
      <c r="J24" s="115">
        <v>69.02</v>
      </c>
      <c r="K24" s="106"/>
      <c r="L24" s="136">
        <v>10.45</v>
      </c>
      <c r="M24" s="141">
        <f>SUM(L24:L28)</f>
        <v>366.75</v>
      </c>
      <c r="N24" s="118"/>
      <c r="O24" s="107" t="s">
        <v>42</v>
      </c>
      <c r="P24" s="108" t="s">
        <v>42</v>
      </c>
    </row>
    <row r="25" spans="1:16" ht="16.5" thickTop="1" thickBot="1">
      <c r="D25" s="166" t="s">
        <v>42</v>
      </c>
      <c r="E25" s="167" t="s">
        <v>42</v>
      </c>
      <c r="I25" s="106"/>
      <c r="J25" s="121">
        <v>119</v>
      </c>
      <c r="K25" s="106"/>
      <c r="L25" s="136">
        <v>11.02</v>
      </c>
      <c r="M25" s="138"/>
      <c r="N25" s="106"/>
    </row>
    <row r="26" spans="1:16" ht="15.75" thickTop="1">
      <c r="A26" s="478" t="s">
        <v>48</v>
      </c>
      <c r="B26" s="477"/>
      <c r="D26" s="162"/>
      <c r="E26" s="162"/>
      <c r="G26" s="466" t="s">
        <v>62</v>
      </c>
      <c r="H26" s="466"/>
      <c r="I26" s="106"/>
      <c r="J26" s="115">
        <v>261.8</v>
      </c>
      <c r="K26" s="106"/>
      <c r="L26" s="136">
        <v>19</v>
      </c>
      <c r="M26" s="138"/>
      <c r="N26" s="106"/>
      <c r="O26" s="459" t="s">
        <v>113</v>
      </c>
      <c r="P26" s="459"/>
    </row>
    <row r="27" spans="1:16">
      <c r="A27" s="203">
        <v>100000</v>
      </c>
      <c r="B27" s="46">
        <v>3706.4</v>
      </c>
      <c r="D27" s="478" t="s">
        <v>52</v>
      </c>
      <c r="E27" s="477"/>
      <c r="G27" s="174">
        <v>38</v>
      </c>
      <c r="H27" s="195">
        <f>G27+G28+G29</f>
        <v>370.5</v>
      </c>
      <c r="I27" s="106"/>
      <c r="J27" s="115">
        <v>188.5</v>
      </c>
      <c r="K27" s="106"/>
      <c r="L27" s="137">
        <v>41.28</v>
      </c>
      <c r="M27" s="139"/>
      <c r="N27" s="106"/>
      <c r="O27" s="118">
        <v>300</v>
      </c>
      <c r="P27" s="128">
        <v>300</v>
      </c>
    </row>
    <row r="28" spans="1:16" ht="15.75" thickBot="1">
      <c r="A28" s="204">
        <v>5637</v>
      </c>
      <c r="B28" s="46">
        <v>3108</v>
      </c>
      <c r="D28" s="205">
        <v>484.8</v>
      </c>
      <c r="E28" s="206">
        <v>484.8</v>
      </c>
      <c r="G28" s="187">
        <v>47.5</v>
      </c>
      <c r="H28" s="189"/>
      <c r="I28" s="106"/>
      <c r="J28" s="115">
        <v>3969.03</v>
      </c>
      <c r="K28" s="106"/>
      <c r="L28" s="140">
        <v>285</v>
      </c>
      <c r="M28" s="129"/>
      <c r="N28" s="106"/>
      <c r="O28" s="107" t="s">
        <v>42</v>
      </c>
      <c r="P28" s="108" t="s">
        <v>42</v>
      </c>
    </row>
    <row r="29" spans="1:16" ht="16.5" thickTop="1" thickBot="1">
      <c r="A29" s="204">
        <v>7278.72</v>
      </c>
      <c r="B29" s="46">
        <v>1500</v>
      </c>
      <c r="D29" s="166" t="s">
        <v>42</v>
      </c>
      <c r="E29" s="167" t="s">
        <v>42</v>
      </c>
      <c r="G29" s="178">
        <v>285</v>
      </c>
      <c r="H29" s="196"/>
      <c r="I29" s="106"/>
      <c r="J29" s="115">
        <v>340.85</v>
      </c>
      <c r="K29" s="106"/>
      <c r="L29" s="107" t="s">
        <v>42</v>
      </c>
      <c r="M29" s="108" t="s">
        <v>42</v>
      </c>
      <c r="N29" s="106"/>
    </row>
    <row r="30" spans="1:16" ht="16.5" thickTop="1" thickBot="1">
      <c r="A30" s="204">
        <v>7700.18</v>
      </c>
      <c r="B30" s="182">
        <v>200</v>
      </c>
      <c r="G30" s="166" t="s">
        <v>42</v>
      </c>
      <c r="H30" s="167" t="s">
        <v>42</v>
      </c>
      <c r="I30" s="106"/>
      <c r="J30" s="115">
        <v>503.29</v>
      </c>
      <c r="K30" s="106"/>
      <c r="L30" s="118"/>
      <c r="M30" s="118"/>
      <c r="N30" s="106"/>
      <c r="O30" s="458" t="s">
        <v>72</v>
      </c>
      <c r="P30" s="458"/>
    </row>
    <row r="31" spans="1:16" ht="15.75" thickTop="1">
      <c r="A31" s="204">
        <v>7967.2</v>
      </c>
      <c r="B31" s="182">
        <v>15</v>
      </c>
      <c r="D31" s="478" t="s">
        <v>53</v>
      </c>
      <c r="E31" s="477"/>
      <c r="G31" s="162"/>
      <c r="H31" s="162"/>
      <c r="I31" s="106"/>
      <c r="J31" s="115">
        <v>5970.89</v>
      </c>
      <c r="K31" s="106"/>
      <c r="L31" s="458" t="s">
        <v>63</v>
      </c>
      <c r="M31" s="458"/>
      <c r="N31" s="106"/>
      <c r="O31" s="149">
        <v>3969.03</v>
      </c>
      <c r="P31" s="149">
        <v>3969.03</v>
      </c>
    </row>
    <row r="32" spans="1:16" ht="15.75" thickBot="1">
      <c r="A32" s="176"/>
      <c r="B32" s="182">
        <v>545</v>
      </c>
      <c r="D32" s="176">
        <v>38.15</v>
      </c>
      <c r="E32" s="207">
        <v>38.15</v>
      </c>
      <c r="G32" s="466" t="s">
        <v>63</v>
      </c>
      <c r="H32" s="466"/>
      <c r="I32" s="106"/>
      <c r="J32" s="115">
        <v>1485</v>
      </c>
      <c r="K32" s="106"/>
      <c r="L32" s="144">
        <f>M32+M33+M34</f>
        <v>2127.73</v>
      </c>
      <c r="M32" s="134">
        <v>790.61</v>
      </c>
      <c r="N32" s="106"/>
      <c r="O32" s="107" t="s">
        <v>42</v>
      </c>
      <c r="P32" s="108" t="s">
        <v>42</v>
      </c>
    </row>
    <row r="33" spans="1:16" ht="16.5" thickTop="1" thickBot="1">
      <c r="A33" s="176"/>
      <c r="B33" s="182">
        <v>952</v>
      </c>
      <c r="D33" s="166" t="s">
        <v>42</v>
      </c>
      <c r="E33" s="167" t="s">
        <v>42</v>
      </c>
      <c r="G33" s="208">
        <f>H33+H34+H35+H36</f>
        <v>2311.48</v>
      </c>
      <c r="H33" s="181">
        <v>458.94</v>
      </c>
      <c r="I33" s="122"/>
      <c r="J33" s="123">
        <v>1787.33</v>
      </c>
      <c r="K33" s="106"/>
      <c r="L33" s="145"/>
      <c r="M33" s="134">
        <v>696.78</v>
      </c>
      <c r="N33" s="106"/>
    </row>
    <row r="34" spans="1:16" ht="16.5" thickTop="1" thickBot="1">
      <c r="A34" s="176"/>
      <c r="B34" s="182">
        <v>297.5</v>
      </c>
      <c r="D34" s="162"/>
      <c r="E34" s="162"/>
      <c r="G34" s="209"/>
      <c r="H34" s="181">
        <v>588.77</v>
      </c>
      <c r="I34" s="124">
        <f>SUM(I19:I22)</f>
        <v>126813.4</v>
      </c>
      <c r="J34" s="125">
        <f>SUM(J19:J33)</f>
        <v>18958.690000000002</v>
      </c>
      <c r="K34" s="106"/>
      <c r="L34" s="145"/>
      <c r="M34" s="134">
        <v>640.34</v>
      </c>
      <c r="N34" s="106"/>
      <c r="O34" s="458" t="s">
        <v>73</v>
      </c>
      <c r="P34" s="458"/>
    </row>
    <row r="35" spans="1:16" ht="16.5" thickTop="1" thickBot="1">
      <c r="A35" s="176"/>
      <c r="B35" s="182">
        <v>484.8</v>
      </c>
      <c r="D35" s="483" t="s">
        <v>54</v>
      </c>
      <c r="E35" s="484"/>
      <c r="G35" s="209"/>
      <c r="H35" s="181">
        <v>629.16999999999996</v>
      </c>
      <c r="I35" s="118"/>
      <c r="J35" s="118"/>
      <c r="K35" s="106"/>
      <c r="L35" s="107" t="s">
        <v>42</v>
      </c>
      <c r="M35" s="108" t="s">
        <v>42</v>
      </c>
      <c r="N35" s="106"/>
      <c r="O35" s="149">
        <v>340.85</v>
      </c>
      <c r="P35" s="149">
        <v>340.85</v>
      </c>
    </row>
    <row r="36" spans="1:16" ht="16.5" thickTop="1" thickBot="1">
      <c r="A36" s="176"/>
      <c r="B36" s="182">
        <v>128.82</v>
      </c>
      <c r="D36" s="210">
        <v>1485</v>
      </c>
      <c r="E36" s="211">
        <v>1485</v>
      </c>
      <c r="G36" s="212"/>
      <c r="H36" s="213">
        <v>634.6</v>
      </c>
      <c r="I36" s="458" t="s">
        <v>52</v>
      </c>
      <c r="J36" s="474"/>
      <c r="K36" s="106"/>
      <c r="N36" s="106"/>
      <c r="O36" s="107" t="s">
        <v>42</v>
      </c>
      <c r="P36" s="108" t="s">
        <v>42</v>
      </c>
    </row>
    <row r="37" spans="1:16" ht="16.5" thickTop="1" thickBot="1">
      <c r="A37" s="176"/>
      <c r="B37" s="182">
        <v>38.15</v>
      </c>
      <c r="D37" s="166" t="s">
        <v>42</v>
      </c>
      <c r="E37" s="167" t="s">
        <v>42</v>
      </c>
      <c r="G37" s="166" t="s">
        <v>42</v>
      </c>
      <c r="H37" s="167" t="s">
        <v>42</v>
      </c>
      <c r="I37" s="118">
        <v>263.77999999999997</v>
      </c>
      <c r="J37" s="128">
        <v>263.77999999999997</v>
      </c>
      <c r="K37" s="106"/>
      <c r="L37" s="458" t="s">
        <v>64</v>
      </c>
      <c r="M37" s="458"/>
      <c r="N37" s="106"/>
      <c r="O37" s="118"/>
      <c r="P37" s="118"/>
    </row>
    <row r="38" spans="1:16" ht="16.5" thickTop="1" thickBot="1">
      <c r="A38" s="176"/>
      <c r="B38" s="182">
        <v>4011.69</v>
      </c>
      <c r="G38" s="162"/>
      <c r="H38" s="162"/>
      <c r="I38" s="107" t="s">
        <v>42</v>
      </c>
      <c r="J38" s="108" t="s">
        <v>42</v>
      </c>
      <c r="K38" s="106"/>
      <c r="L38" s="144">
        <f>M38+M39+M40</f>
        <v>101.38</v>
      </c>
      <c r="M38" s="146">
        <v>34.54</v>
      </c>
      <c r="N38" s="106"/>
      <c r="O38" s="458" t="s">
        <v>74</v>
      </c>
      <c r="P38" s="458"/>
    </row>
    <row r="39" spans="1:16" ht="15.75" thickTop="1">
      <c r="A39" s="176"/>
      <c r="B39" s="182">
        <v>344.29</v>
      </c>
      <c r="D39" s="478" t="s">
        <v>55</v>
      </c>
      <c r="E39" s="478"/>
      <c r="G39" s="466" t="s">
        <v>64</v>
      </c>
      <c r="H39" s="466"/>
      <c r="I39" s="118"/>
      <c r="J39" s="118"/>
      <c r="K39" s="106"/>
      <c r="L39" s="145"/>
      <c r="M39" s="146">
        <v>36.5</v>
      </c>
      <c r="N39" s="106"/>
      <c r="O39" s="155">
        <v>8040.7</v>
      </c>
      <c r="P39" s="155">
        <v>8040.7</v>
      </c>
    </row>
    <row r="40" spans="1:16" ht="15.75" thickBot="1">
      <c r="A40" s="176"/>
      <c r="B40" s="214">
        <v>152.96</v>
      </c>
      <c r="D40" s="215">
        <v>1548.95</v>
      </c>
      <c r="E40" s="216">
        <v>1548.95</v>
      </c>
      <c r="G40" s="208">
        <f>H40+H41+H42+H43</f>
        <v>93.57</v>
      </c>
      <c r="H40" s="175">
        <v>12.52</v>
      </c>
      <c r="I40" s="475" t="s">
        <v>106</v>
      </c>
      <c r="J40" s="475"/>
      <c r="K40" s="106"/>
      <c r="L40" s="145"/>
      <c r="M40" s="146">
        <v>30.34</v>
      </c>
      <c r="N40" s="106"/>
      <c r="O40" s="107" t="s">
        <v>42</v>
      </c>
      <c r="P40" s="108" t="s">
        <v>42</v>
      </c>
    </row>
    <row r="41" spans="1:16" ht="16.5" thickTop="1" thickBot="1">
      <c r="A41" s="176"/>
      <c r="B41" s="214">
        <v>6459.51</v>
      </c>
      <c r="D41" s="166" t="s">
        <v>42</v>
      </c>
      <c r="E41" s="166" t="s">
        <v>42</v>
      </c>
      <c r="G41" s="209"/>
      <c r="H41" s="175">
        <v>23.58</v>
      </c>
      <c r="I41" s="118">
        <v>178.5</v>
      </c>
      <c r="J41" s="118">
        <v>178.5</v>
      </c>
      <c r="K41" s="106"/>
      <c r="L41" s="107" t="s">
        <v>42</v>
      </c>
      <c r="M41" s="108" t="s">
        <v>42</v>
      </c>
      <c r="N41" s="106"/>
      <c r="O41" s="118"/>
      <c r="P41" s="118"/>
    </row>
    <row r="42" spans="1:16" ht="16.5" thickTop="1" thickBot="1">
      <c r="A42" s="176"/>
      <c r="B42" s="214">
        <v>1485</v>
      </c>
      <c r="D42" s="162"/>
      <c r="E42" s="162"/>
      <c r="G42" s="209"/>
      <c r="H42" s="175">
        <v>12.7</v>
      </c>
      <c r="I42" s="107" t="s">
        <v>42</v>
      </c>
      <c r="J42" s="108" t="s">
        <v>42</v>
      </c>
      <c r="K42" s="106"/>
      <c r="N42" s="106"/>
      <c r="O42" s="459" t="s">
        <v>75</v>
      </c>
      <c r="P42" s="459"/>
    </row>
    <row r="43" spans="1:16" ht="15.75" thickTop="1">
      <c r="A43" s="176"/>
      <c r="B43" s="214">
        <v>1548.95</v>
      </c>
      <c r="D43" s="466" t="s">
        <v>56</v>
      </c>
      <c r="E43" s="466"/>
      <c r="G43" s="212"/>
      <c r="H43" s="213">
        <v>44.77</v>
      </c>
      <c r="I43" s="118"/>
      <c r="J43" s="118"/>
      <c r="K43" s="106"/>
      <c r="L43" s="458" t="s">
        <v>65</v>
      </c>
      <c r="M43" s="458"/>
      <c r="N43" s="106"/>
      <c r="O43" s="150">
        <v>2467.81</v>
      </c>
      <c r="P43" s="150">
        <v>2467.81</v>
      </c>
    </row>
    <row r="44" spans="1:16" ht="15.75" thickBot="1">
      <c r="A44" s="176"/>
      <c r="B44" s="214">
        <v>1000</v>
      </c>
      <c r="D44" s="217">
        <v>1000</v>
      </c>
      <c r="E44" s="218">
        <v>1000</v>
      </c>
      <c r="G44" s="166" t="s">
        <v>42</v>
      </c>
      <c r="H44" s="167" t="s">
        <v>42</v>
      </c>
      <c r="I44" s="459" t="s">
        <v>107</v>
      </c>
      <c r="J44" s="459"/>
      <c r="K44" s="106"/>
      <c r="L44" s="142">
        <v>441.78</v>
      </c>
      <c r="M44" s="134">
        <v>2229.11</v>
      </c>
      <c r="N44" s="106"/>
      <c r="O44" s="107" t="s">
        <v>42</v>
      </c>
      <c r="P44" s="108" t="s">
        <v>42</v>
      </c>
    </row>
    <row r="45" spans="1:16" ht="16.5" thickTop="1" thickBot="1">
      <c r="A45" s="176"/>
      <c r="B45" s="214">
        <v>1000</v>
      </c>
      <c r="D45" s="166" t="s">
        <v>42</v>
      </c>
      <c r="E45" s="167" t="s">
        <v>42</v>
      </c>
      <c r="I45" s="118">
        <v>65.45</v>
      </c>
      <c r="J45" s="128">
        <v>65.45</v>
      </c>
      <c r="K45" s="106"/>
      <c r="L45" s="143">
        <f>M44-L44</f>
        <v>1787.3300000000002</v>
      </c>
      <c r="M45" s="103"/>
      <c r="N45" s="106"/>
      <c r="O45" s="118"/>
      <c r="P45" s="118"/>
    </row>
    <row r="46" spans="1:16" ht="16.5" thickTop="1" thickBot="1">
      <c r="A46" s="176"/>
      <c r="B46" s="214">
        <v>1202.21</v>
      </c>
      <c r="D46" s="162"/>
      <c r="E46" s="162"/>
      <c r="I46" s="107" t="s">
        <v>42</v>
      </c>
      <c r="J46" s="108" t="s">
        <v>42</v>
      </c>
      <c r="K46" s="106"/>
      <c r="L46" s="107" t="s">
        <v>42</v>
      </c>
      <c r="M46" s="108" t="s">
        <v>42</v>
      </c>
      <c r="N46" s="106"/>
      <c r="O46" s="118"/>
      <c r="P46" s="118"/>
    </row>
    <row r="47" spans="1:16" ht="15.75" thickTop="1">
      <c r="A47" s="219"/>
      <c r="B47" s="220">
        <v>57.71</v>
      </c>
      <c r="I47" s="459" t="s">
        <v>76</v>
      </c>
      <c r="J47" s="459"/>
      <c r="K47" s="106"/>
      <c r="L47" s="459" t="s">
        <v>85</v>
      </c>
      <c r="M47" s="459"/>
      <c r="N47" s="106"/>
      <c r="O47" s="459" t="s">
        <v>94</v>
      </c>
      <c r="P47" s="459"/>
    </row>
    <row r="48" spans="1:16" ht="15.75" thickBot="1">
      <c r="A48" s="221">
        <f>SUM(A27:A47)</f>
        <v>128583.09999999999</v>
      </c>
      <c r="B48" s="222">
        <f>SUM(B27:B47)</f>
        <v>28237.989999999998</v>
      </c>
      <c r="I48" s="150">
        <v>91.16</v>
      </c>
      <c r="J48" s="130">
        <v>91.16</v>
      </c>
      <c r="K48" s="116"/>
      <c r="L48" s="156">
        <v>58</v>
      </c>
      <c r="M48" s="131">
        <v>58</v>
      </c>
      <c r="N48" s="106"/>
      <c r="O48" s="118">
        <v>517</v>
      </c>
      <c r="P48" s="113">
        <v>23735.89</v>
      </c>
    </row>
    <row r="49" spans="1:16" ht="16.5" thickTop="1" thickBot="1">
      <c r="A49" s="466" t="s">
        <v>65</v>
      </c>
      <c r="B49" s="466"/>
      <c r="D49" s="479" t="s">
        <v>74</v>
      </c>
      <c r="E49" s="479"/>
      <c r="G49" s="477" t="s">
        <v>85</v>
      </c>
      <c r="H49" s="477"/>
      <c r="I49" s="107" t="s">
        <v>42</v>
      </c>
      <c r="J49" s="108" t="s">
        <v>42</v>
      </c>
      <c r="L49" s="107" t="s">
        <v>42</v>
      </c>
      <c r="M49" s="108" t="s">
        <v>42</v>
      </c>
      <c r="O49" s="118">
        <v>16327.67</v>
      </c>
      <c r="P49" s="114"/>
    </row>
    <row r="50" spans="1:16" ht="15.75" thickTop="1">
      <c r="A50" s="223">
        <v>359.27</v>
      </c>
      <c r="B50" s="181">
        <v>2375.0500000000002</v>
      </c>
      <c r="D50" s="219">
        <v>8556.61</v>
      </c>
      <c r="E50" s="219">
        <v>8556.61</v>
      </c>
      <c r="G50" s="224">
        <v>250</v>
      </c>
      <c r="H50" s="224">
        <v>250</v>
      </c>
      <c r="I50" s="126"/>
      <c r="J50" s="126"/>
      <c r="L50" s="126"/>
      <c r="M50" s="126"/>
      <c r="O50" s="118">
        <f>P48-O49-O48</f>
        <v>6891.2199999999993</v>
      </c>
      <c r="P50" s="114"/>
    </row>
    <row r="51" spans="1:16" ht="15.75" thickBot="1">
      <c r="A51" s="219">
        <v>2015.78</v>
      </c>
      <c r="B51" s="196"/>
      <c r="D51" s="166" t="s">
        <v>42</v>
      </c>
      <c r="E51" s="167" t="s">
        <v>42</v>
      </c>
      <c r="G51" s="166" t="s">
        <v>42</v>
      </c>
      <c r="H51" s="167" t="s">
        <v>42</v>
      </c>
      <c r="I51" s="459" t="s">
        <v>77</v>
      </c>
      <c r="J51" s="459"/>
      <c r="L51" s="458" t="s">
        <v>118</v>
      </c>
      <c r="M51" s="459"/>
      <c r="O51" s="107" t="s">
        <v>42</v>
      </c>
      <c r="P51" s="108" t="s">
        <v>42</v>
      </c>
    </row>
    <row r="52" spans="1:16" ht="16.5" thickTop="1" thickBot="1">
      <c r="A52" s="166" t="s">
        <v>42</v>
      </c>
      <c r="B52" s="167" t="s">
        <v>42</v>
      </c>
      <c r="D52" s="162"/>
      <c r="E52" s="162"/>
      <c r="I52" s="156">
        <v>1500</v>
      </c>
      <c r="J52" s="131">
        <v>1500</v>
      </c>
      <c r="K52" s="101"/>
      <c r="L52" s="155">
        <v>250</v>
      </c>
      <c r="M52" s="155">
        <v>250</v>
      </c>
      <c r="O52" s="126"/>
      <c r="P52" s="126"/>
    </row>
    <row r="53" spans="1:16" ht="16.5" thickTop="1" thickBot="1">
      <c r="D53" s="477" t="s">
        <v>75</v>
      </c>
      <c r="E53" s="477"/>
      <c r="G53" s="479" t="s">
        <v>86</v>
      </c>
      <c r="H53" s="479"/>
      <c r="I53" s="107" t="s">
        <v>42</v>
      </c>
      <c r="J53" s="108" t="s">
        <v>42</v>
      </c>
      <c r="L53" s="107" t="s">
        <v>42</v>
      </c>
      <c r="M53" s="108" t="s">
        <v>42</v>
      </c>
      <c r="O53" s="459" t="s">
        <v>95</v>
      </c>
      <c r="P53" s="459"/>
    </row>
    <row r="54" spans="1:16" ht="15.75" thickTop="1">
      <c r="A54" s="466" t="s">
        <v>66</v>
      </c>
      <c r="B54" s="466"/>
      <c r="D54" s="225">
        <v>2493.77</v>
      </c>
      <c r="E54" s="225">
        <v>2493.77</v>
      </c>
      <c r="G54" s="162">
        <f>SUM(H54:H57)</f>
        <v>24786.589999999997</v>
      </c>
      <c r="H54" s="163">
        <v>4939.4799999999996</v>
      </c>
      <c r="I54" s="126"/>
      <c r="J54" s="126"/>
      <c r="O54" s="118">
        <f>SUM(P54:P55)</f>
        <v>23218.89</v>
      </c>
      <c r="P54" s="113">
        <v>6891.22</v>
      </c>
    </row>
    <row r="55" spans="1:16" ht="15.75" thickBot="1">
      <c r="A55" s="174">
        <v>151.30000000000001</v>
      </c>
      <c r="B55" s="181">
        <v>48.93</v>
      </c>
      <c r="D55" s="166" t="s">
        <v>42</v>
      </c>
      <c r="E55" s="167" t="s">
        <v>42</v>
      </c>
      <c r="H55" s="226">
        <f>'[1]ΚΑΘΟΛΙΚΟ ΟΚΤΩΒΡΙΟΥ'!$E$83</f>
        <v>6332.69</v>
      </c>
      <c r="I55" s="458" t="s">
        <v>79</v>
      </c>
      <c r="J55" s="459"/>
      <c r="L55" s="458" t="s">
        <v>86</v>
      </c>
      <c r="M55" s="458"/>
      <c r="O55" s="118"/>
      <c r="P55" s="129">
        <v>16327.67</v>
      </c>
    </row>
    <row r="56" spans="1:16" ht="16.5" thickTop="1" thickBot="1">
      <c r="A56" s="209"/>
      <c r="B56" s="181">
        <v>32.53</v>
      </c>
      <c r="H56" s="226">
        <f>'[1]ΚΑΘΟΛΙΚΟ ΟΚΤΩΒΡΙΟΥ'!$E$84</f>
        <v>6821.07</v>
      </c>
      <c r="I56" s="155">
        <v>150</v>
      </c>
      <c r="J56" s="155">
        <v>150</v>
      </c>
      <c r="L56" s="117">
        <f>SUM(M56:M59)</f>
        <v>22162.949999999997</v>
      </c>
      <c r="M56" s="114">
        <v>8279.4699999999993</v>
      </c>
      <c r="O56" s="107" t="s">
        <v>42</v>
      </c>
      <c r="P56" s="108" t="s">
        <v>42</v>
      </c>
    </row>
    <row r="57" spans="1:16" ht="16.5" thickTop="1" thickBot="1">
      <c r="A57" s="209"/>
      <c r="B57" s="181">
        <v>34.78</v>
      </c>
      <c r="D57" s="477" t="s">
        <v>76</v>
      </c>
      <c r="E57" s="477"/>
      <c r="G57" s="164"/>
      <c r="H57" s="227">
        <f>'[1]ΚΑΘΟΛΙΚΟ ΟΚΤΩΒΡΙΟΥ'!$E$85</f>
        <v>6693.35</v>
      </c>
      <c r="I57" s="107" t="s">
        <v>42</v>
      </c>
      <c r="J57" s="108" t="s">
        <v>42</v>
      </c>
      <c r="L57" s="118"/>
      <c r="M57" s="115">
        <v>7250.5</v>
      </c>
    </row>
    <row r="58" spans="1:16" ht="16.5" thickTop="1" thickBot="1">
      <c r="A58" s="212"/>
      <c r="B58" s="228">
        <v>35.06</v>
      </c>
      <c r="D58" s="225">
        <v>91.16</v>
      </c>
      <c r="E58" s="210">
        <v>91.16</v>
      </c>
      <c r="F58" s="162"/>
      <c r="G58" s="166" t="s">
        <v>42</v>
      </c>
      <c r="H58" s="167" t="s">
        <v>42</v>
      </c>
      <c r="I58" s="126"/>
      <c r="J58" s="126"/>
      <c r="L58" s="118"/>
      <c r="M58" s="115">
        <v>6632.98</v>
      </c>
      <c r="O58" s="459" t="s">
        <v>96</v>
      </c>
      <c r="P58" s="459"/>
    </row>
    <row r="59" spans="1:16" ht="16.5" thickTop="1" thickBot="1">
      <c r="A59" s="166" t="s">
        <v>42</v>
      </c>
      <c r="B59" s="167" t="s">
        <v>42</v>
      </c>
      <c r="D59" s="166" t="s">
        <v>42</v>
      </c>
      <c r="E59" s="167" t="s">
        <v>42</v>
      </c>
      <c r="I59" s="459" t="s">
        <v>81</v>
      </c>
      <c r="J59" s="459"/>
      <c r="L59" s="107" t="s">
        <v>42</v>
      </c>
      <c r="M59" s="108" t="s">
        <v>42</v>
      </c>
      <c r="O59" s="156">
        <v>13878.52</v>
      </c>
      <c r="P59" s="156">
        <v>13878.52</v>
      </c>
    </row>
    <row r="60" spans="1:16" ht="16.5" thickTop="1" thickBot="1">
      <c r="A60" s="162"/>
      <c r="B60" s="162"/>
      <c r="G60" s="479" t="s">
        <v>87</v>
      </c>
      <c r="H60" s="479"/>
      <c r="I60" s="156">
        <v>3000</v>
      </c>
      <c r="J60" s="156">
        <v>3000</v>
      </c>
      <c r="O60" s="107" t="s">
        <v>42</v>
      </c>
      <c r="P60" s="108" t="s">
        <v>42</v>
      </c>
    </row>
    <row r="61" spans="1:16" ht="16.5" thickTop="1" thickBot="1">
      <c r="A61" s="466" t="s">
        <v>67</v>
      </c>
      <c r="B61" s="466"/>
      <c r="D61" s="477" t="s">
        <v>77</v>
      </c>
      <c r="E61" s="477"/>
      <c r="G61" s="229">
        <f>SUM(H61:H63)</f>
        <v>24.65</v>
      </c>
      <c r="H61" s="226">
        <f>'[1]ΚΑΘΟΛΙΚΟ ΟΚΤΩΒΡΙΟΥ'!$E$89</f>
        <v>16.43</v>
      </c>
      <c r="I61" s="107" t="s">
        <v>42</v>
      </c>
      <c r="J61" s="108" t="s">
        <v>42</v>
      </c>
      <c r="L61" s="458" t="s">
        <v>88</v>
      </c>
      <c r="M61" s="458"/>
      <c r="O61" s="126"/>
      <c r="P61" s="126"/>
    </row>
    <row r="62" spans="1:16" ht="15.75" thickTop="1">
      <c r="A62" s="180">
        <v>1.66</v>
      </c>
      <c r="B62" s="181">
        <v>0.97</v>
      </c>
      <c r="D62" s="230">
        <v>1500</v>
      </c>
      <c r="E62" s="230">
        <v>1500</v>
      </c>
      <c r="G62" s="164"/>
      <c r="H62" s="227">
        <f>'[1]ΚΑΘΟΛΙΚΟ ΟΚΤΩΒΡΙΟΥ'!$E$90</f>
        <v>8.2200000000000006</v>
      </c>
      <c r="L62" s="118">
        <f>SUM(M62:M65)</f>
        <v>384.29999999999995</v>
      </c>
      <c r="M62" s="114">
        <v>105.26</v>
      </c>
      <c r="O62" s="459" t="s">
        <v>97</v>
      </c>
      <c r="P62" s="459"/>
    </row>
    <row r="63" spans="1:16" ht="15.75" thickBot="1">
      <c r="A63" s="209"/>
      <c r="B63" s="181">
        <v>0.51</v>
      </c>
      <c r="D63" s="166" t="s">
        <v>42</v>
      </c>
      <c r="E63" s="167" t="s">
        <v>42</v>
      </c>
      <c r="G63" s="166" t="s">
        <v>42</v>
      </c>
      <c r="H63" s="167" t="s">
        <v>42</v>
      </c>
      <c r="I63" s="459" t="s">
        <v>114</v>
      </c>
      <c r="J63" s="459"/>
      <c r="L63" s="118"/>
      <c r="M63" s="115">
        <v>178.38</v>
      </c>
      <c r="O63" s="156">
        <v>2449.15</v>
      </c>
      <c r="P63" s="156">
        <v>2449.15</v>
      </c>
    </row>
    <row r="64" spans="1:16" ht="16.5" thickTop="1" thickBot="1">
      <c r="A64" s="209"/>
      <c r="B64" s="181">
        <v>0.06</v>
      </c>
      <c r="I64" s="157">
        <v>220</v>
      </c>
      <c r="J64" s="157">
        <v>220</v>
      </c>
      <c r="L64" s="118"/>
      <c r="M64" s="115">
        <v>100.66</v>
      </c>
      <c r="O64" s="107" t="s">
        <v>42</v>
      </c>
      <c r="P64" s="108" t="s">
        <v>42</v>
      </c>
    </row>
    <row r="65" spans="1:16" ht="16.5" thickTop="1" thickBot="1">
      <c r="A65" s="212"/>
      <c r="B65" s="228">
        <v>0.12</v>
      </c>
      <c r="D65" s="477" t="s">
        <v>78</v>
      </c>
      <c r="E65" s="477"/>
      <c r="G65" s="479" t="s">
        <v>88</v>
      </c>
      <c r="H65" s="479"/>
      <c r="I65" s="107" t="s">
        <v>42</v>
      </c>
      <c r="J65" s="108" t="s">
        <v>42</v>
      </c>
      <c r="L65" s="107" t="s">
        <v>42</v>
      </c>
      <c r="M65" s="108" t="s">
        <v>42</v>
      </c>
      <c r="O65" s="126"/>
      <c r="P65" s="126"/>
    </row>
    <row r="66" spans="1:16" ht="16.5" thickTop="1" thickBot="1">
      <c r="A66" s="166" t="s">
        <v>42</v>
      </c>
      <c r="B66" s="167" t="s">
        <v>42</v>
      </c>
      <c r="D66" s="176">
        <v>2098.85</v>
      </c>
      <c r="E66" s="169">
        <f>D66+D67+D68</f>
        <v>4808.87</v>
      </c>
      <c r="G66" s="169">
        <f>SUM(H66:H69)</f>
        <v>211.25</v>
      </c>
      <c r="H66" s="163">
        <f>'[1]ΚΑΘΟΛΙΚΟ ΟΚΤΩΒΡΙΟΥ'!$E$94</f>
        <v>38.64</v>
      </c>
      <c r="O66" s="459" t="s">
        <v>99</v>
      </c>
      <c r="P66" s="459"/>
    </row>
    <row r="67" spans="1:16" ht="15.75" thickTop="1">
      <c r="D67" s="176">
        <v>1355.01</v>
      </c>
      <c r="H67" s="226">
        <f>'[1]ΚΑΘΟΛΙΚΟ ΟΚΤΩΒΡΙΟΥ'!$E$95</f>
        <v>48.42</v>
      </c>
      <c r="I67" s="459" t="s">
        <v>115</v>
      </c>
      <c r="J67" s="459"/>
      <c r="L67" s="458" t="s">
        <v>89</v>
      </c>
      <c r="M67" s="458"/>
      <c r="O67" s="156">
        <v>23218.89</v>
      </c>
      <c r="P67" s="156">
        <v>23218.89</v>
      </c>
    </row>
    <row r="68" spans="1:16" ht="15.75" thickBot="1">
      <c r="A68" s="466" t="s">
        <v>68</v>
      </c>
      <c r="B68" s="466"/>
      <c r="D68" s="219">
        <v>1355.01</v>
      </c>
      <c r="E68" s="164"/>
      <c r="H68" s="226">
        <f>'[1]ΚΑΘΟΛΙΚΟ ΟΚΤΩΒΡΙΟΥ'!$E$96</f>
        <v>43.62</v>
      </c>
      <c r="I68" s="157">
        <v>100</v>
      </c>
      <c r="J68" s="157">
        <v>100</v>
      </c>
      <c r="L68" s="119">
        <f>SUM(M68:M69)</f>
        <v>11.61</v>
      </c>
      <c r="M68" s="115">
        <v>4.28</v>
      </c>
      <c r="O68" s="107" t="s">
        <v>42</v>
      </c>
      <c r="P68" s="108" t="s">
        <v>42</v>
      </c>
    </row>
    <row r="69" spans="1:16" ht="16.5" thickTop="1" thickBot="1">
      <c r="A69" s="228">
        <v>326.05</v>
      </c>
      <c r="B69" s="228">
        <v>326.05</v>
      </c>
      <c r="D69" s="166" t="s">
        <v>42</v>
      </c>
      <c r="E69" s="167" t="s">
        <v>42</v>
      </c>
      <c r="G69" s="164"/>
      <c r="H69" s="227">
        <f>'[1]ΚΑΘΟΛΙΚΟ ΟΚΤΩΒΡΙΟΥ'!$E$97</f>
        <v>80.569999999999993</v>
      </c>
      <c r="I69" s="107" t="s">
        <v>42</v>
      </c>
      <c r="J69" s="108" t="s">
        <v>42</v>
      </c>
      <c r="L69" s="118"/>
      <c r="M69" s="123">
        <v>7.33</v>
      </c>
    </row>
    <row r="70" spans="1:16" ht="16.5" thickTop="1" thickBot="1">
      <c r="A70" s="166" t="s">
        <v>42</v>
      </c>
      <c r="B70" s="167" t="s">
        <v>42</v>
      </c>
      <c r="G70" s="166" t="s">
        <v>42</v>
      </c>
      <c r="H70" s="167" t="s">
        <v>42</v>
      </c>
      <c r="L70" s="107" t="s">
        <v>42</v>
      </c>
      <c r="M70" s="108" t="s">
        <v>42</v>
      </c>
      <c r="O70" s="459" t="s">
        <v>101</v>
      </c>
      <c r="P70" s="459"/>
    </row>
    <row r="71" spans="1:16" ht="15.75" thickTop="1">
      <c r="D71" s="478" t="s">
        <v>79</v>
      </c>
      <c r="E71" s="477"/>
      <c r="I71" s="458" t="s">
        <v>82</v>
      </c>
      <c r="J71" s="459"/>
      <c r="O71" s="156">
        <v>13878.52</v>
      </c>
      <c r="P71" s="156">
        <v>13878.52</v>
      </c>
    </row>
    <row r="72" spans="1:16" ht="15.75" thickBot="1">
      <c r="A72" s="466" t="s">
        <v>69</v>
      </c>
      <c r="B72" s="466"/>
      <c r="D72" s="197">
        <v>98</v>
      </c>
      <c r="E72" s="197">
        <v>98</v>
      </c>
      <c r="G72" s="479" t="s">
        <v>89</v>
      </c>
      <c r="H72" s="479"/>
      <c r="I72" s="156">
        <v>25</v>
      </c>
      <c r="J72" s="156">
        <v>25</v>
      </c>
      <c r="L72" s="458" t="s">
        <v>90</v>
      </c>
      <c r="M72" s="458"/>
      <c r="O72" s="107" t="s">
        <v>42</v>
      </c>
      <c r="P72" s="108" t="s">
        <v>42</v>
      </c>
    </row>
    <row r="73" spans="1:16" ht="16.5" thickTop="1" thickBot="1">
      <c r="A73" s="175">
        <v>300</v>
      </c>
      <c r="B73" s="175">
        <v>300</v>
      </c>
      <c r="D73" s="166" t="s">
        <v>42</v>
      </c>
      <c r="E73" s="167" t="s">
        <v>42</v>
      </c>
      <c r="G73" s="169">
        <f>SUM(H73:H75)</f>
        <v>25.619999999999997</v>
      </c>
      <c r="H73" s="163">
        <f>'[1]ΚΑΘΟΛΙΚΟ ΟΚΤΩΒΡΙΟΥ'!$E$101</f>
        <v>1.21</v>
      </c>
      <c r="I73" s="107" t="s">
        <v>42</v>
      </c>
      <c r="J73" s="108" t="s">
        <v>42</v>
      </c>
      <c r="L73" s="117">
        <f>SUM(M73:M76)</f>
        <v>19.72</v>
      </c>
      <c r="M73" s="114">
        <v>13.72</v>
      </c>
    </row>
    <row r="74" spans="1:16" ht="16.5" thickTop="1" thickBot="1">
      <c r="A74" s="166" t="s">
        <v>42</v>
      </c>
      <c r="B74" s="167" t="s">
        <v>42</v>
      </c>
      <c r="H74" s="226">
        <f>'[1]ΚΑΘΟΛΙΚΟ ΟΚΤΩΒΡΙΟΥ'!$E$102</f>
        <v>1.39</v>
      </c>
      <c r="L74" s="117"/>
      <c r="M74" s="115">
        <v>6</v>
      </c>
      <c r="O74" s="459" t="s">
        <v>98</v>
      </c>
      <c r="P74" s="459"/>
    </row>
    <row r="75" spans="1:16" ht="16.5" thickTop="1" thickBot="1">
      <c r="D75" s="477" t="s">
        <v>80</v>
      </c>
      <c r="E75" s="477"/>
      <c r="G75" s="164"/>
      <c r="H75" s="227">
        <f>'[1]ΚΑΘΟΛΙΚΟ ΟΚΤΩΒΡΙΟΥ'!$E$103</f>
        <v>23.02</v>
      </c>
      <c r="I75" s="476" t="s">
        <v>83</v>
      </c>
      <c r="J75" s="459"/>
      <c r="L75" s="107" t="s">
        <v>42</v>
      </c>
      <c r="M75" s="108" t="s">
        <v>42</v>
      </c>
      <c r="O75" s="156">
        <v>2449.15</v>
      </c>
      <c r="P75" s="156">
        <v>2449.15</v>
      </c>
    </row>
    <row r="76" spans="1:16" ht="16.5" thickTop="1" thickBot="1">
      <c r="A76" s="466" t="s">
        <v>70</v>
      </c>
      <c r="B76" s="466"/>
      <c r="D76" s="197">
        <v>15</v>
      </c>
      <c r="E76" s="197">
        <v>15</v>
      </c>
      <c r="G76" s="166" t="s">
        <v>42</v>
      </c>
      <c r="H76" s="167" t="s">
        <v>42</v>
      </c>
      <c r="I76" s="119">
        <v>108</v>
      </c>
      <c r="J76" s="115">
        <v>108</v>
      </c>
      <c r="L76" s="100"/>
      <c r="M76" s="100"/>
      <c r="O76" s="107" t="s">
        <v>42</v>
      </c>
      <c r="P76" s="108" t="s">
        <v>42</v>
      </c>
    </row>
    <row r="77" spans="1:16" ht="16.5" thickTop="1" thickBot="1">
      <c r="A77" s="223">
        <v>57.71</v>
      </c>
      <c r="B77" s="181">
        <v>25.19</v>
      </c>
      <c r="D77" s="166" t="s">
        <v>42</v>
      </c>
      <c r="E77" s="167" t="s">
        <v>42</v>
      </c>
      <c r="I77" s="107" t="s">
        <v>42</v>
      </c>
      <c r="J77" s="108" t="s">
        <v>42</v>
      </c>
      <c r="L77" s="458" t="s">
        <v>91</v>
      </c>
      <c r="M77" s="458"/>
    </row>
    <row r="78" spans="1:16" ht="15.75" thickTop="1">
      <c r="A78" s="209"/>
      <c r="B78" s="181">
        <v>16.260000000000002</v>
      </c>
      <c r="G78" s="479" t="s">
        <v>90</v>
      </c>
      <c r="H78" s="479"/>
      <c r="L78" s="118">
        <f>SUM(M78:M81)</f>
        <v>750.54</v>
      </c>
      <c r="M78" s="114">
        <v>228.31</v>
      </c>
      <c r="N78" s="101"/>
      <c r="O78" s="459" t="s">
        <v>100</v>
      </c>
      <c r="P78" s="459"/>
    </row>
    <row r="79" spans="1:16">
      <c r="A79" s="212"/>
      <c r="B79" s="228">
        <v>16.260000000000002</v>
      </c>
      <c r="D79" s="477" t="s">
        <v>81</v>
      </c>
      <c r="E79" s="477"/>
      <c r="G79" s="162">
        <f>SUM(H79:H82)</f>
        <v>120.64</v>
      </c>
      <c r="H79" s="163">
        <f>'[1]ΚΑΘΟΛΙΚΟ ΟΚΤΩΒΡΙΟΥ'!$H$54</f>
        <v>14.64</v>
      </c>
      <c r="I79" s="476" t="s">
        <v>116</v>
      </c>
      <c r="J79" s="459"/>
      <c r="L79" s="118"/>
      <c r="M79" s="115">
        <v>280.64999999999998</v>
      </c>
      <c r="N79" s="101"/>
      <c r="O79" s="242">
        <v>6891.22</v>
      </c>
      <c r="P79" s="113">
        <v>6891.22</v>
      </c>
    </row>
    <row r="80" spans="1:16" ht="15.75" thickBot="1">
      <c r="A80" s="166" t="s">
        <v>42</v>
      </c>
      <c r="B80" s="167" t="s">
        <v>42</v>
      </c>
      <c r="D80" s="230">
        <v>3000</v>
      </c>
      <c r="E80" s="164"/>
      <c r="G80" s="162"/>
      <c r="H80" s="226">
        <f>'[1]ΚΑΘΟΛΙΚΟ ΟΚΤΩΒΡΙΟΥ'!$H$55</f>
        <v>19</v>
      </c>
      <c r="I80" s="119">
        <v>50</v>
      </c>
      <c r="J80" s="115">
        <v>50</v>
      </c>
      <c r="L80" s="158"/>
      <c r="M80" s="159">
        <v>241.58</v>
      </c>
      <c r="N80" s="101"/>
      <c r="O80" s="107" t="s">
        <v>42</v>
      </c>
      <c r="P80" s="108" t="s">
        <v>42</v>
      </c>
    </row>
    <row r="81" spans="1:16" ht="16.5" thickTop="1" thickBot="1">
      <c r="D81" s="166" t="s">
        <v>42</v>
      </c>
      <c r="E81" s="167" t="s">
        <v>42</v>
      </c>
      <c r="G81" s="162"/>
      <c r="H81" s="226">
        <f>'[1]ΚΑΘΟΛΙΚΟ ΟΚΤΩΒΡΙΟΥ'!$H$56</f>
        <v>32</v>
      </c>
      <c r="I81" s="107" t="s">
        <v>42</v>
      </c>
      <c r="J81" s="108" t="s">
        <v>42</v>
      </c>
      <c r="L81" s="107" t="s">
        <v>42</v>
      </c>
      <c r="M81" s="108" t="s">
        <v>42</v>
      </c>
      <c r="N81" s="101"/>
    </row>
    <row r="82" spans="1:16" ht="15.75" thickTop="1">
      <c r="A82" s="488" t="s">
        <v>71</v>
      </c>
      <c r="B82" s="488"/>
      <c r="D82" s="171"/>
      <c r="E82" s="171"/>
      <c r="G82" s="164"/>
      <c r="H82" s="227">
        <v>55</v>
      </c>
      <c r="N82" s="101"/>
      <c r="O82" s="459" t="s">
        <v>102</v>
      </c>
      <c r="P82" s="459"/>
    </row>
    <row r="83" spans="1:16" ht="15.75" thickBot="1">
      <c r="A83" s="180">
        <v>1202.21</v>
      </c>
      <c r="B83" s="231">
        <v>524.71</v>
      </c>
      <c r="D83" s="478" t="s">
        <v>82</v>
      </c>
      <c r="E83" s="477"/>
      <c r="G83" s="166" t="s">
        <v>42</v>
      </c>
      <c r="H83" s="167" t="s">
        <v>42</v>
      </c>
      <c r="I83" s="459" t="s">
        <v>117</v>
      </c>
      <c r="J83" s="459"/>
      <c r="L83" s="458" t="s">
        <v>90</v>
      </c>
      <c r="M83" s="458"/>
      <c r="N83" s="101"/>
      <c r="O83" s="242"/>
      <c r="P83" s="243">
        <v>6891.22</v>
      </c>
    </row>
    <row r="84" spans="1:16" ht="15.75" thickTop="1">
      <c r="A84" s="209"/>
      <c r="B84" s="232">
        <v>338.75</v>
      </c>
      <c r="D84" s="230">
        <v>22</v>
      </c>
      <c r="E84" s="230">
        <v>22</v>
      </c>
      <c r="G84" s="479" t="s">
        <v>91</v>
      </c>
      <c r="H84" s="479"/>
      <c r="I84" s="119">
        <v>212</v>
      </c>
      <c r="J84" s="115">
        <v>212</v>
      </c>
      <c r="L84" s="117">
        <f>SUM(M84:M86)</f>
        <v>247.10999999999999</v>
      </c>
      <c r="M84" s="114">
        <v>148.29</v>
      </c>
      <c r="O84" s="100"/>
      <c r="P84" s="100"/>
    </row>
    <row r="85" spans="1:16" ht="15.75" thickBot="1">
      <c r="A85" s="212"/>
      <c r="B85" s="228">
        <v>338.75</v>
      </c>
      <c r="D85" s="166" t="s">
        <v>42</v>
      </c>
      <c r="E85" s="167" t="s">
        <v>42</v>
      </c>
      <c r="G85" s="169">
        <f>SUM(H85:H88)</f>
        <v>511.83999999999992</v>
      </c>
      <c r="H85" s="163">
        <f>'[1]ΚΑΘΟΛΙΚΟ ΟΚΤΩΒΡΙΟΥ'!$H$61</f>
        <v>72.709999999999994</v>
      </c>
      <c r="I85" s="107" t="s">
        <v>42</v>
      </c>
      <c r="J85" s="108" t="s">
        <v>42</v>
      </c>
      <c r="L85" s="117"/>
      <c r="M85" s="115">
        <v>98.82</v>
      </c>
      <c r="O85" s="101"/>
      <c r="P85" s="101"/>
    </row>
    <row r="86" spans="1:16" ht="16.5" thickTop="1" thickBot="1">
      <c r="A86" s="166" t="s">
        <v>42</v>
      </c>
      <c r="B86" s="167" t="s">
        <v>42</v>
      </c>
      <c r="D86" s="233"/>
      <c r="H86" s="226">
        <f>'[1]ΚΑΘΟΛΙΚΟ ΟΚΤΩΒΡΙΟΥ'!$H$62</f>
        <v>112.12</v>
      </c>
      <c r="L86" s="107" t="s">
        <v>42</v>
      </c>
      <c r="M86" s="108" t="s">
        <v>42</v>
      </c>
    </row>
    <row r="87" spans="1:16" ht="15.75" thickTop="1">
      <c r="D87" s="479" t="s">
        <v>83</v>
      </c>
      <c r="E87" s="479"/>
      <c r="G87" s="192"/>
      <c r="H87" s="234">
        <f>'[1]ΚΑΘΟΛΙΚΟ ΟΚΤΩΒΡΙΟΥ'!$H$63</f>
        <v>83.84</v>
      </c>
      <c r="I87" s="459" t="s">
        <v>114</v>
      </c>
      <c r="J87" s="459"/>
    </row>
    <row r="88" spans="1:16">
      <c r="A88" s="466" t="s">
        <v>72</v>
      </c>
      <c r="B88" s="466"/>
      <c r="D88" s="235">
        <v>108</v>
      </c>
      <c r="E88" s="235">
        <v>108</v>
      </c>
      <c r="G88" s="179"/>
      <c r="H88" s="236">
        <f>'[1]ΚΑΘΟΛΙΚΟ ΟΚΤΩΒΡΙΟΥ'!$H$64</f>
        <v>243.17</v>
      </c>
      <c r="I88" s="119">
        <v>55</v>
      </c>
      <c r="J88" s="115">
        <v>55</v>
      </c>
      <c r="L88" s="458" t="s">
        <v>93</v>
      </c>
      <c r="M88" s="458"/>
    </row>
    <row r="89" spans="1:16" ht="15.75" thickBot="1">
      <c r="A89" s="215">
        <v>4011.69</v>
      </c>
      <c r="B89" s="228">
        <v>4011.69</v>
      </c>
      <c r="D89" s="166" t="s">
        <v>42</v>
      </c>
      <c r="E89" s="167" t="s">
        <v>42</v>
      </c>
      <c r="G89" s="166" t="s">
        <v>42</v>
      </c>
      <c r="H89" s="167" t="s">
        <v>42</v>
      </c>
      <c r="I89" s="107" t="s">
        <v>42</v>
      </c>
      <c r="J89" s="108" t="s">
        <v>42</v>
      </c>
      <c r="K89" s="101"/>
      <c r="L89" s="160">
        <v>159.66</v>
      </c>
      <c r="M89" s="102">
        <v>159.66</v>
      </c>
    </row>
    <row r="90" spans="1:16" ht="16.5" thickTop="1" thickBot="1">
      <c r="A90" s="166" t="s">
        <v>42</v>
      </c>
      <c r="B90" s="167" t="s">
        <v>42</v>
      </c>
      <c r="L90" s="107" t="s">
        <v>42</v>
      </c>
      <c r="M90" s="108" t="s">
        <v>42</v>
      </c>
    </row>
    <row r="91" spans="1:16" ht="15.75" thickTop="1">
      <c r="D91" s="477" t="s">
        <v>84</v>
      </c>
      <c r="E91" s="477"/>
      <c r="G91" s="479" t="s">
        <v>92</v>
      </c>
      <c r="H91" s="479"/>
    </row>
    <row r="92" spans="1:16">
      <c r="A92" s="466" t="s">
        <v>73</v>
      </c>
      <c r="B92" s="466"/>
      <c r="D92" s="205">
        <v>162</v>
      </c>
      <c r="E92" s="205">
        <v>162</v>
      </c>
      <c r="G92" s="169">
        <f>SUM(H92:H95)</f>
        <v>189.43999999999997</v>
      </c>
      <c r="H92" s="163">
        <f>'[1]ΚΑΘΟΛΙΚΟ ΟΚΤΩΒΡΙΟΥ'!$H$68</f>
        <v>49.36</v>
      </c>
    </row>
    <row r="93" spans="1:16" ht="15.75" thickBot="1">
      <c r="A93" s="215">
        <v>344.29</v>
      </c>
      <c r="B93" s="228">
        <v>344.29</v>
      </c>
      <c r="D93" s="166" t="s">
        <v>42</v>
      </c>
      <c r="E93" s="167" t="s">
        <v>42</v>
      </c>
      <c r="H93" s="226">
        <f>'[1]ΚΑΘΟΛΙΚΟ ΟΚΤΩΒΡΙΟΥ'!$H$69</f>
        <v>103.28</v>
      </c>
    </row>
    <row r="94" spans="1:16" ht="16.5" thickTop="1" thickBot="1">
      <c r="A94" s="166" t="s">
        <v>42</v>
      </c>
      <c r="B94" s="167" t="s">
        <v>42</v>
      </c>
      <c r="D94" s="162"/>
      <c r="E94" s="162"/>
      <c r="G94" s="162"/>
      <c r="H94" s="226">
        <f>'[1]ΚΑΘΟΛΙΚΟ ΟΚΤΩΒΡΙΟΥ'!$H$70</f>
        <v>11.7</v>
      </c>
      <c r="I94" s="161"/>
      <c r="J94" s="161"/>
      <c r="K94" s="161"/>
      <c r="L94" s="161"/>
      <c r="M94" s="161"/>
      <c r="N94" s="161"/>
      <c r="O94" s="161"/>
      <c r="P94" s="161"/>
    </row>
    <row r="95" spans="1:16" ht="15.75" thickTop="1">
      <c r="G95" s="164"/>
      <c r="H95" s="227">
        <f>'[1]ΚΑΘΟΛΙΚΟ ΟΚΤΩΒΡΙΟΥ'!$H$71</f>
        <v>25.1</v>
      </c>
      <c r="I95" s="161"/>
      <c r="J95" s="161"/>
      <c r="K95" s="161"/>
      <c r="L95" s="161"/>
      <c r="M95" s="161"/>
      <c r="N95" s="161"/>
      <c r="O95" s="161"/>
      <c r="P95" s="161"/>
    </row>
    <row r="96" spans="1:16" ht="15.75" thickBot="1">
      <c r="G96" s="166" t="s">
        <v>42</v>
      </c>
      <c r="H96" s="167" t="s">
        <v>42</v>
      </c>
      <c r="I96" s="161"/>
      <c r="J96" s="161"/>
      <c r="K96" s="161"/>
      <c r="L96" s="161"/>
      <c r="M96" s="161"/>
      <c r="N96" s="161"/>
      <c r="O96" s="161"/>
      <c r="P96" s="161"/>
    </row>
    <row r="97" spans="1:16" ht="15.75" thickTop="1">
      <c r="A97" s="479" t="s">
        <v>93</v>
      </c>
      <c r="B97" s="479"/>
      <c r="D97" s="479" t="s">
        <v>97</v>
      </c>
      <c r="E97" s="479"/>
      <c r="G97" s="479" t="s">
        <v>98</v>
      </c>
      <c r="H97" s="479"/>
      <c r="I97" s="161"/>
      <c r="J97" s="161"/>
      <c r="K97" s="161"/>
      <c r="L97" s="161"/>
      <c r="M97" s="161"/>
      <c r="N97" s="161"/>
      <c r="O97" s="161"/>
      <c r="P97" s="161"/>
    </row>
    <row r="98" spans="1:16">
      <c r="A98" s="237">
        <v>155.46</v>
      </c>
      <c r="B98" s="238">
        <v>155.46</v>
      </c>
      <c r="D98" s="164">
        <v>3165.75</v>
      </c>
      <c r="E98" s="165">
        <v>3165.75</v>
      </c>
      <c r="F98" s="162"/>
      <c r="G98" s="239">
        <f>'ΦΥΛΛΟ ΜΕΡΙΣΜΟΥ!!!'!$F$20</f>
        <v>3165.8114999999998</v>
      </c>
      <c r="H98" s="240">
        <f>'ΦΥΛΛΟ ΜΕΡΙΣΜΟΥ!!!'!$F$20</f>
        <v>3165.8114999999998</v>
      </c>
      <c r="I98" s="161"/>
      <c r="J98" s="161"/>
      <c r="K98" s="161"/>
      <c r="L98" s="161"/>
      <c r="M98" s="161"/>
      <c r="N98" s="161"/>
      <c r="O98" s="161"/>
      <c r="P98" s="161"/>
    </row>
    <row r="99" spans="1:16" ht="15.75" thickBot="1">
      <c r="A99" s="166" t="s">
        <v>42</v>
      </c>
      <c r="B99" s="167" t="s">
        <v>42</v>
      </c>
      <c r="D99" s="166" t="s">
        <v>42</v>
      </c>
      <c r="E99" s="167" t="s">
        <v>42</v>
      </c>
      <c r="F99" s="162"/>
      <c r="G99" s="166" t="s">
        <v>42</v>
      </c>
      <c r="H99" s="167" t="s">
        <v>42</v>
      </c>
      <c r="I99" s="161"/>
      <c r="J99" s="161"/>
      <c r="K99" s="161"/>
      <c r="L99" s="161"/>
      <c r="M99" s="161"/>
      <c r="N99" s="161"/>
      <c r="O99" s="161"/>
      <c r="P99" s="161"/>
    </row>
    <row r="100" spans="1:16" ht="15.75" thickTop="1">
      <c r="F100" s="162"/>
    </row>
    <row r="101" spans="1:16">
      <c r="A101" s="479" t="s">
        <v>94</v>
      </c>
      <c r="B101" s="479"/>
      <c r="D101" s="479" t="s">
        <v>99</v>
      </c>
      <c r="E101" s="479"/>
      <c r="F101" s="162"/>
      <c r="G101" s="479" t="s">
        <v>100</v>
      </c>
      <c r="H101" s="479"/>
    </row>
    <row r="102" spans="1:16">
      <c r="A102" s="162">
        <v>21105.41</v>
      </c>
      <c r="B102" s="163">
        <v>26025.49</v>
      </c>
      <c r="D102" s="219">
        <v>24270.1</v>
      </c>
      <c r="E102" s="227">
        <v>24270.1</v>
      </c>
      <c r="F102" s="162"/>
      <c r="G102" s="164">
        <v>3165.09</v>
      </c>
      <c r="H102" s="165">
        <v>3165.09</v>
      </c>
    </row>
    <row r="103" spans="1:16" ht="15.75" thickBot="1">
      <c r="A103" s="164">
        <v>3165.08</v>
      </c>
      <c r="B103" s="165"/>
      <c r="D103" s="166" t="s">
        <v>42</v>
      </c>
      <c r="E103" s="167" t="s">
        <v>42</v>
      </c>
      <c r="F103" s="162"/>
      <c r="G103" s="166" t="s">
        <v>42</v>
      </c>
      <c r="H103" s="167" t="s">
        <v>42</v>
      </c>
    </row>
    <row r="104" spans="1:16" ht="16.5" thickTop="1" thickBot="1">
      <c r="A104" s="166" t="s">
        <v>42</v>
      </c>
      <c r="B104" s="167" t="s">
        <v>42</v>
      </c>
      <c r="F104" s="162"/>
    </row>
    <row r="105" spans="1:16" ht="15.75" thickTop="1">
      <c r="A105" s="168"/>
      <c r="B105" s="168"/>
      <c r="D105" s="479" t="s">
        <v>101</v>
      </c>
      <c r="E105" s="479"/>
      <c r="F105" s="162"/>
      <c r="G105" s="479" t="s">
        <v>102</v>
      </c>
      <c r="H105" s="479"/>
    </row>
    <row r="106" spans="1:16">
      <c r="A106" s="479" t="s">
        <v>95</v>
      </c>
      <c r="B106" s="479"/>
      <c r="D106" s="240">
        <f>'ΦΥΛΛΟ ΜΕΡΙΣΜΟΥ!!!'!$D$20+'ΦΥΛΛΟ ΜΕΡΙΣΜΟΥ!!!'!$E$20</f>
        <v>17939.603500000001</v>
      </c>
      <c r="E106" s="241">
        <f>'ΦΥΛΛΟ ΜΕΡΙΣΜΟΥ!!!'!$D$20+'ΦΥΛΛΟ ΜΕΡΙΣΜΟΥ!!!'!$E$20</f>
        <v>17939.603500000001</v>
      </c>
      <c r="F106" s="162"/>
      <c r="G106" s="210"/>
      <c r="H106" s="211">
        <v>3165.09</v>
      </c>
    </row>
    <row r="107" spans="1:16" ht="15.75" thickBot="1">
      <c r="A107" s="162">
        <v>24270.1</v>
      </c>
      <c r="B107" s="163">
        <v>3165.08</v>
      </c>
      <c r="D107" s="166" t="s">
        <v>42</v>
      </c>
      <c r="E107" s="167" t="s">
        <v>42</v>
      </c>
      <c r="F107" s="162"/>
      <c r="G107" s="168"/>
      <c r="H107" s="168"/>
    </row>
    <row r="108" spans="1:16" ht="15.75" thickTop="1">
      <c r="A108" s="164"/>
      <c r="B108" s="165">
        <v>21105.41</v>
      </c>
    </row>
    <row r="109" spans="1:16" ht="15.75" thickBot="1">
      <c r="A109" s="166" t="s">
        <v>42</v>
      </c>
      <c r="B109" s="167" t="s">
        <v>42</v>
      </c>
    </row>
    <row r="110" spans="1:16" ht="15.75" thickTop="1"/>
    <row r="111" spans="1:16">
      <c r="A111" s="479" t="s">
        <v>96</v>
      </c>
      <c r="B111" s="479"/>
      <c r="D111" s="462" t="s">
        <v>110</v>
      </c>
      <c r="E111" s="462"/>
      <c r="F111" s="462"/>
      <c r="G111" s="462"/>
      <c r="H111" s="462"/>
    </row>
    <row r="112" spans="1:16">
      <c r="A112" s="164">
        <v>17939.259999999998</v>
      </c>
      <c r="B112" s="165">
        <v>17939.259999999998</v>
      </c>
      <c r="D112" s="462" t="s">
        <v>111</v>
      </c>
      <c r="E112" s="462"/>
      <c r="F112" s="462"/>
      <c r="G112" s="462"/>
      <c r="H112" s="462"/>
    </row>
    <row r="113" spans="1:5" ht="15.75" thickBot="1">
      <c r="A113" s="166" t="s">
        <v>42</v>
      </c>
      <c r="B113" s="167" t="s">
        <v>42</v>
      </c>
    </row>
    <row r="114" spans="1:5" ht="15.75" thickTop="1"/>
    <row r="116" spans="1:5" ht="18">
      <c r="D116" s="467" t="s">
        <v>48</v>
      </c>
      <c r="E116" s="467"/>
    </row>
    <row r="117" spans="1:5">
      <c r="D117" s="468" t="s">
        <v>104</v>
      </c>
      <c r="E117" s="469"/>
    </row>
    <row r="118" spans="1:5">
      <c r="D118" s="472"/>
      <c r="E118" s="473"/>
    </row>
    <row r="119" spans="1:5" ht="18">
      <c r="D119" s="470">
        <f>A48-B48</f>
        <v>100345.10999999999</v>
      </c>
      <c r="E119" s="471"/>
    </row>
  </sheetData>
  <mergeCells count="127">
    <mergeCell ref="G97:H97"/>
    <mergeCell ref="D101:E101"/>
    <mergeCell ref="G101:H101"/>
    <mergeCell ref="D105:E105"/>
    <mergeCell ref="G105:H105"/>
    <mergeCell ref="I1:J1"/>
    <mergeCell ref="A2:H2"/>
    <mergeCell ref="I2:P2"/>
    <mergeCell ref="G91:H91"/>
    <mergeCell ref="A97:B97"/>
    <mergeCell ref="A101:B101"/>
    <mergeCell ref="D91:E91"/>
    <mergeCell ref="G49:H49"/>
    <mergeCell ref="G53:H53"/>
    <mergeCell ref="G60:H60"/>
    <mergeCell ref="G65:H65"/>
    <mergeCell ref="G72:H72"/>
    <mergeCell ref="G78:H78"/>
    <mergeCell ref="G84:H84"/>
    <mergeCell ref="D65:E65"/>
    <mergeCell ref="A92:B92"/>
    <mergeCell ref="D61:E61"/>
    <mergeCell ref="D27:E27"/>
    <mergeCell ref="D31:E31"/>
    <mergeCell ref="D35:E35"/>
    <mergeCell ref="D39:E39"/>
    <mergeCell ref="D43:E43"/>
    <mergeCell ref="A106:B106"/>
    <mergeCell ref="A111:B111"/>
    <mergeCell ref="D97:E97"/>
    <mergeCell ref="A68:B68"/>
    <mergeCell ref="A72:B72"/>
    <mergeCell ref="A76:B76"/>
    <mergeCell ref="A82:B82"/>
    <mergeCell ref="A88:B88"/>
    <mergeCell ref="D71:E71"/>
    <mergeCell ref="D75:E75"/>
    <mergeCell ref="D79:E79"/>
    <mergeCell ref="A49:B49"/>
    <mergeCell ref="A54:B54"/>
    <mergeCell ref="A61:B61"/>
    <mergeCell ref="D49:E49"/>
    <mergeCell ref="A1:B1"/>
    <mergeCell ref="A3:B3"/>
    <mergeCell ref="A6:B6"/>
    <mergeCell ref="A11:B11"/>
    <mergeCell ref="A16:B16"/>
    <mergeCell ref="A20:B20"/>
    <mergeCell ref="D3:E3"/>
    <mergeCell ref="D9:E9"/>
    <mergeCell ref="A26:B26"/>
    <mergeCell ref="D15:E15"/>
    <mergeCell ref="D19:E19"/>
    <mergeCell ref="D23:E23"/>
    <mergeCell ref="D116:E116"/>
    <mergeCell ref="D117:E117"/>
    <mergeCell ref="D119:E119"/>
    <mergeCell ref="D118:E118"/>
    <mergeCell ref="I8:J8"/>
    <mergeCell ref="I12:J12"/>
    <mergeCell ref="I18:J18"/>
    <mergeCell ref="I36:J36"/>
    <mergeCell ref="I40:J40"/>
    <mergeCell ref="I44:J44"/>
    <mergeCell ref="D112:H112"/>
    <mergeCell ref="I79:J79"/>
    <mergeCell ref="I83:J83"/>
    <mergeCell ref="I75:J75"/>
    <mergeCell ref="G11:H11"/>
    <mergeCell ref="G17:H17"/>
    <mergeCell ref="G22:H22"/>
    <mergeCell ref="D83:E83"/>
    <mergeCell ref="D87:E87"/>
    <mergeCell ref="G26:H26"/>
    <mergeCell ref="G32:H32"/>
    <mergeCell ref="G39:H39"/>
    <mergeCell ref="D53:E53"/>
    <mergeCell ref="D57:E57"/>
    <mergeCell ref="O3:P3"/>
    <mergeCell ref="O9:P9"/>
    <mergeCell ref="L3:M3"/>
    <mergeCell ref="L7:M7"/>
    <mergeCell ref="L11:M11"/>
    <mergeCell ref="L15:M15"/>
    <mergeCell ref="D111:H111"/>
    <mergeCell ref="L19:M19"/>
    <mergeCell ref="L23:M23"/>
    <mergeCell ref="L43:M43"/>
    <mergeCell ref="L31:M31"/>
    <mergeCell ref="L37:M37"/>
    <mergeCell ref="I51:J51"/>
    <mergeCell ref="I55:J55"/>
    <mergeCell ref="I59:J59"/>
    <mergeCell ref="I63:J63"/>
    <mergeCell ref="I67:J67"/>
    <mergeCell ref="I71:J71"/>
    <mergeCell ref="I3:J3"/>
    <mergeCell ref="G3:H3"/>
    <mergeCell ref="G7:H7"/>
    <mergeCell ref="O30:P30"/>
    <mergeCell ref="O34:P34"/>
    <mergeCell ref="O38:P38"/>
    <mergeCell ref="O42:P42"/>
    <mergeCell ref="I47:J47"/>
    <mergeCell ref="O14:P14"/>
    <mergeCell ref="O18:P18"/>
    <mergeCell ref="O22:P22"/>
    <mergeCell ref="O26:P26"/>
    <mergeCell ref="I87:J87"/>
    <mergeCell ref="L47:M47"/>
    <mergeCell ref="L51:M51"/>
    <mergeCell ref="L55:M55"/>
    <mergeCell ref="L61:M61"/>
    <mergeCell ref="L67:M67"/>
    <mergeCell ref="L72:M72"/>
    <mergeCell ref="L77:M77"/>
    <mergeCell ref="L83:M83"/>
    <mergeCell ref="L88:M88"/>
    <mergeCell ref="O47:P47"/>
    <mergeCell ref="O53:P53"/>
    <mergeCell ref="O58:P58"/>
    <mergeCell ref="O62:P62"/>
    <mergeCell ref="O70:P70"/>
    <mergeCell ref="O74:P74"/>
    <mergeCell ref="O66:P66"/>
    <mergeCell ref="O78:P78"/>
    <mergeCell ref="O82:P82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2"/>
  <sheetViews>
    <sheetView topLeftCell="A73" workbookViewId="0">
      <selection activeCell="K24" sqref="K24"/>
    </sheetView>
  </sheetViews>
  <sheetFormatPr defaultRowHeight="12.75"/>
  <cols>
    <col min="1" max="2" width="12.42578125" style="118" customWidth="1"/>
    <col min="3" max="3" width="4" style="118" customWidth="1"/>
    <col min="4" max="4" width="12.42578125" style="118" customWidth="1"/>
    <col min="5" max="5" width="13.85546875" style="118" customWidth="1"/>
    <col min="6" max="6" width="4.42578125" style="118" customWidth="1"/>
    <col min="7" max="8" width="12.42578125" style="118" customWidth="1"/>
    <col min="9" max="9" width="9.140625" style="118" customWidth="1"/>
    <col min="10" max="16384" width="9.140625" style="118"/>
  </cols>
  <sheetData>
    <row r="1" spans="1:8" ht="15.75">
      <c r="A1" s="494" t="s">
        <v>38</v>
      </c>
      <c r="B1" s="494"/>
      <c r="C1" s="245"/>
      <c r="D1" s="245"/>
      <c r="E1" s="245"/>
      <c r="F1" s="245"/>
      <c r="G1" s="245"/>
      <c r="H1" s="245"/>
    </row>
    <row r="2" spans="1:8" ht="15">
      <c r="A2" s="495" t="s">
        <v>39</v>
      </c>
      <c r="B2" s="495"/>
      <c r="C2" s="495"/>
      <c r="D2" s="495"/>
      <c r="E2" s="495"/>
      <c r="F2" s="495"/>
      <c r="G2" s="495"/>
      <c r="H2" s="495"/>
    </row>
    <row r="3" spans="1:8" ht="15" customHeight="1">
      <c r="A3" s="478" t="s">
        <v>40</v>
      </c>
      <c r="B3" s="478"/>
      <c r="D3" s="459" t="s">
        <v>105</v>
      </c>
      <c r="E3" s="459"/>
      <c r="G3" s="478" t="s">
        <v>60</v>
      </c>
      <c r="H3" s="478"/>
    </row>
    <row r="4" spans="1:8" ht="13.5" thickBot="1">
      <c r="A4" s="244">
        <v>3706.4</v>
      </c>
      <c r="B4" s="233"/>
      <c r="C4" s="117"/>
      <c r="D4" s="242">
        <v>5637.4</v>
      </c>
      <c r="E4" s="113">
        <v>5637.4</v>
      </c>
      <c r="F4" s="117"/>
      <c r="G4" s="246">
        <v>152</v>
      </c>
      <c r="H4" s="368">
        <f>SUM(G4:G5)</f>
        <v>203.3</v>
      </c>
    </row>
    <row r="5" spans="1:8" ht="13.5" thickTop="1">
      <c r="A5" s="245"/>
      <c r="B5" s="245"/>
      <c r="C5" s="117"/>
      <c r="D5" s="117">
        <v>7278.72</v>
      </c>
      <c r="E5" s="114">
        <v>7278.72</v>
      </c>
      <c r="F5" s="117"/>
      <c r="G5" s="248">
        <v>51.3</v>
      </c>
      <c r="H5" s="299"/>
    </row>
    <row r="6" spans="1:8" ht="13.5" thickBot="1">
      <c r="A6" s="496" t="s">
        <v>41</v>
      </c>
      <c r="B6" s="497"/>
      <c r="C6" s="117"/>
      <c r="D6" s="279">
        <v>770.18</v>
      </c>
      <c r="E6" s="115">
        <v>770.18</v>
      </c>
      <c r="F6" s="117"/>
      <c r="G6" s="253" t="s">
        <v>42</v>
      </c>
      <c r="H6" s="275" t="s">
        <v>42</v>
      </c>
    </row>
    <row r="7" spans="1:8" ht="13.5" thickTop="1">
      <c r="A7" s="246">
        <v>500</v>
      </c>
      <c r="B7" s="247">
        <f>SUM(A7:A9)</f>
        <v>685</v>
      </c>
      <c r="D7" s="137">
        <v>7967.2</v>
      </c>
      <c r="E7" s="154">
        <v>7967.2</v>
      </c>
      <c r="F7" s="117"/>
    </row>
    <row r="8" spans="1:8" ht="13.5" thickBot="1">
      <c r="A8" s="248">
        <v>150</v>
      </c>
      <c r="B8" s="249"/>
      <c r="D8" s="253" t="s">
        <v>42</v>
      </c>
      <c r="E8" s="275" t="s">
        <v>42</v>
      </c>
      <c r="F8" s="117"/>
      <c r="G8" s="492" t="s">
        <v>61</v>
      </c>
      <c r="H8" s="492"/>
    </row>
    <row r="9" spans="1:8" ht="13.5" thickTop="1">
      <c r="A9" s="118">
        <v>35</v>
      </c>
      <c r="F9" s="117"/>
      <c r="G9" s="300">
        <v>8.82</v>
      </c>
      <c r="H9" s="300">
        <v>8.82</v>
      </c>
    </row>
    <row r="10" spans="1:8" ht="13.5" thickBot="1">
      <c r="A10" s="166" t="s">
        <v>42</v>
      </c>
      <c r="B10" s="167" t="s">
        <v>42</v>
      </c>
      <c r="D10" s="478" t="s">
        <v>49</v>
      </c>
      <c r="E10" s="478"/>
      <c r="F10" s="117"/>
      <c r="G10" s="253" t="s">
        <v>42</v>
      </c>
      <c r="H10" s="275" t="s">
        <v>42</v>
      </c>
    </row>
    <row r="11" spans="1:8" ht="13.5" thickTop="1">
      <c r="D11" s="193">
        <v>545</v>
      </c>
      <c r="E11" s="282">
        <v>545</v>
      </c>
      <c r="F11" s="117"/>
      <c r="G11" s="257"/>
      <c r="H11" s="257"/>
    </row>
    <row r="12" spans="1:8" ht="13.5" thickBot="1">
      <c r="A12" s="478" t="s">
        <v>43</v>
      </c>
      <c r="B12" s="478"/>
      <c r="D12" s="253" t="s">
        <v>42</v>
      </c>
      <c r="E12" s="275" t="s">
        <v>42</v>
      </c>
      <c r="F12" s="117"/>
      <c r="G12" s="478" t="s">
        <v>62</v>
      </c>
      <c r="H12" s="478"/>
    </row>
    <row r="13" spans="1:8" ht="13.5" thickTop="1">
      <c r="A13" s="246">
        <v>800</v>
      </c>
      <c r="B13" s="247">
        <f>SUM(A13:A14)</f>
        <v>1070</v>
      </c>
      <c r="D13" s="262"/>
      <c r="E13" s="262"/>
      <c r="F13" s="117"/>
      <c r="G13" s="246">
        <v>30.78</v>
      </c>
      <c r="H13" s="368">
        <f>G13+G14+G15</f>
        <v>363.28</v>
      </c>
    </row>
    <row r="14" spans="1:8">
      <c r="A14" s="251">
        <v>270</v>
      </c>
      <c r="B14" s="233"/>
      <c r="D14" s="478" t="s">
        <v>50</v>
      </c>
      <c r="E14" s="492"/>
      <c r="F14" s="117"/>
      <c r="G14" s="251">
        <v>47.5</v>
      </c>
      <c r="H14" s="295"/>
    </row>
    <row r="15" spans="1:8" ht="13.5" thickBot="1">
      <c r="A15" s="253" t="s">
        <v>42</v>
      </c>
      <c r="B15" s="275" t="s">
        <v>42</v>
      </c>
      <c r="D15" s="280">
        <v>952</v>
      </c>
      <c r="E15" s="273">
        <v>952</v>
      </c>
      <c r="F15" s="117"/>
      <c r="G15" s="248">
        <v>285</v>
      </c>
      <c r="H15" s="299"/>
    </row>
    <row r="16" spans="1:8" ht="14.25" thickTop="1" thickBot="1">
      <c r="A16" s="483"/>
      <c r="B16" s="483"/>
      <c r="D16" s="253" t="s">
        <v>42</v>
      </c>
      <c r="E16" s="275" t="s">
        <v>42</v>
      </c>
      <c r="F16" s="117"/>
      <c r="G16" s="253" t="s">
        <v>42</v>
      </c>
      <c r="H16" s="275" t="s">
        <v>42</v>
      </c>
    </row>
    <row r="17" spans="1:8" ht="13.5" thickTop="1">
      <c r="A17" s="483" t="s">
        <v>129</v>
      </c>
      <c r="B17" s="498"/>
      <c r="C17" s="117"/>
      <c r="D17" s="257"/>
      <c r="E17" s="257"/>
      <c r="F17" s="117"/>
      <c r="G17" s="262"/>
      <c r="H17" s="262"/>
    </row>
    <row r="18" spans="1:8">
      <c r="A18" s="254">
        <v>50000</v>
      </c>
      <c r="B18" s="255">
        <v>50000</v>
      </c>
      <c r="D18" s="478" t="s">
        <v>121</v>
      </c>
      <c r="E18" s="478"/>
      <c r="F18" s="117"/>
      <c r="G18" s="478" t="s">
        <v>63</v>
      </c>
      <c r="H18" s="478"/>
    </row>
    <row r="19" spans="1:8">
      <c r="A19" s="270">
        <v>25000</v>
      </c>
      <c r="B19" s="271">
        <v>25000</v>
      </c>
      <c r="D19" s="270">
        <v>297.5</v>
      </c>
      <c r="E19" s="269">
        <v>297.5</v>
      </c>
      <c r="F19" s="117"/>
      <c r="G19" s="367">
        <f>H19+H20+H21+H22</f>
        <v>2311.48</v>
      </c>
      <c r="H19" s="286">
        <v>458.94</v>
      </c>
    </row>
    <row r="20" spans="1:8" ht="13.5" thickBot="1">
      <c r="A20" s="272">
        <v>25000</v>
      </c>
      <c r="B20" s="273">
        <v>25000</v>
      </c>
      <c r="D20" s="253" t="s">
        <v>42</v>
      </c>
      <c r="E20" s="275" t="s">
        <v>42</v>
      </c>
      <c r="F20" s="117"/>
      <c r="G20" s="301"/>
      <c r="H20" s="286">
        <v>588.77</v>
      </c>
    </row>
    <row r="21" spans="1:8" ht="14.25" thickTop="1" thickBot="1">
      <c r="A21" s="253" t="s">
        <v>42</v>
      </c>
      <c r="B21" s="275" t="s">
        <v>42</v>
      </c>
      <c r="G21" s="301"/>
      <c r="H21" s="286">
        <v>629.16999999999996</v>
      </c>
    </row>
    <row r="22" spans="1:8" ht="13.5" thickTop="1">
      <c r="D22" s="478" t="s">
        <v>119</v>
      </c>
      <c r="E22" s="492"/>
      <c r="G22" s="302"/>
      <c r="H22" s="303">
        <v>634.6</v>
      </c>
    </row>
    <row r="23" spans="1:8" ht="13.5" thickBot="1">
      <c r="A23" s="478" t="s">
        <v>48</v>
      </c>
      <c r="B23" s="492"/>
      <c r="D23" s="270">
        <v>484.8</v>
      </c>
      <c r="E23" s="281">
        <v>484.8</v>
      </c>
      <c r="G23" s="253" t="s">
        <v>42</v>
      </c>
      <c r="H23" s="275" t="s">
        <v>42</v>
      </c>
    </row>
    <row r="24" spans="1:8" ht="14.25" thickTop="1" thickBot="1">
      <c r="A24" s="260">
        <v>100000</v>
      </c>
      <c r="B24" s="267">
        <v>3706.4</v>
      </c>
      <c r="D24" s="253" t="s">
        <v>42</v>
      </c>
      <c r="E24" s="275" t="s">
        <v>42</v>
      </c>
    </row>
    <row r="25" spans="1:8" ht="13.5" thickTop="1">
      <c r="A25" s="261">
        <v>5637</v>
      </c>
      <c r="B25" s="267">
        <v>3108</v>
      </c>
      <c r="D25" s="257"/>
      <c r="E25" s="257"/>
      <c r="G25" s="478" t="s">
        <v>64</v>
      </c>
      <c r="H25" s="478"/>
    </row>
    <row r="26" spans="1:8">
      <c r="A26" s="261">
        <v>7278.72</v>
      </c>
      <c r="B26" s="267"/>
      <c r="D26" s="478" t="s">
        <v>53</v>
      </c>
      <c r="E26" s="492"/>
      <c r="G26" s="367">
        <f>H26+H27+H28+H29</f>
        <v>93.57</v>
      </c>
      <c r="H26" s="291">
        <v>12.52</v>
      </c>
    </row>
    <row r="27" spans="1:8">
      <c r="A27" s="261">
        <v>7700.18</v>
      </c>
      <c r="B27" s="250">
        <v>192.78</v>
      </c>
      <c r="D27" s="256">
        <v>38.15</v>
      </c>
      <c r="E27" s="266">
        <v>38.15</v>
      </c>
      <c r="F27" s="117"/>
      <c r="G27" s="301"/>
      <c r="H27" s="291">
        <v>23.58</v>
      </c>
    </row>
    <row r="28" spans="1:8" ht="13.5" thickBot="1">
      <c r="A28" s="366">
        <v>7967.2</v>
      </c>
      <c r="B28" s="250">
        <v>15</v>
      </c>
      <c r="D28" s="253" t="s">
        <v>42</v>
      </c>
      <c r="E28" s="275" t="s">
        <v>42</v>
      </c>
      <c r="G28" s="301"/>
      <c r="H28" s="291">
        <v>12.7</v>
      </c>
    </row>
    <row r="29" spans="1:8" ht="13.5" thickTop="1">
      <c r="A29" s="262"/>
      <c r="B29" s="267">
        <v>545</v>
      </c>
      <c r="D29" s="262"/>
      <c r="E29" s="262"/>
      <c r="G29" s="302"/>
      <c r="H29" s="303">
        <v>44.77</v>
      </c>
    </row>
    <row r="30" spans="1:8" ht="13.5" thickBot="1">
      <c r="A30" s="262"/>
      <c r="B30" s="267">
        <v>952</v>
      </c>
      <c r="D30" s="483" t="s">
        <v>54</v>
      </c>
      <c r="E30" s="498"/>
      <c r="G30" s="253" t="s">
        <v>42</v>
      </c>
      <c r="H30" s="275" t="s">
        <v>42</v>
      </c>
    </row>
    <row r="31" spans="1:8" ht="13.5" thickTop="1">
      <c r="A31" s="256"/>
      <c r="B31" s="250">
        <v>297.5</v>
      </c>
      <c r="D31" s="283">
        <v>1485</v>
      </c>
      <c r="E31" s="284">
        <v>1485</v>
      </c>
    </row>
    <row r="32" spans="1:8" ht="13.5" thickBot="1">
      <c r="A32" s="256"/>
      <c r="B32" s="250">
        <v>484.8</v>
      </c>
      <c r="D32" s="253" t="s">
        <v>42</v>
      </c>
      <c r="E32" s="275" t="s">
        <v>42</v>
      </c>
    </row>
    <row r="33" spans="1:8" ht="13.5" thickTop="1">
      <c r="A33" s="256"/>
      <c r="B33" s="250">
        <v>128.82</v>
      </c>
      <c r="G33" s="478" t="s">
        <v>66</v>
      </c>
      <c r="H33" s="478"/>
    </row>
    <row r="34" spans="1:8">
      <c r="A34" s="256"/>
      <c r="B34" s="250">
        <v>38.15</v>
      </c>
      <c r="D34" s="478" t="s">
        <v>58</v>
      </c>
      <c r="E34" s="478"/>
      <c r="G34" s="246"/>
      <c r="H34" s="286">
        <v>48.93</v>
      </c>
    </row>
    <row r="35" spans="1:8">
      <c r="A35" s="256"/>
      <c r="B35" s="250"/>
      <c r="D35" s="285">
        <v>6459.51</v>
      </c>
      <c r="E35" s="286">
        <v>6459.51</v>
      </c>
      <c r="G35" s="301"/>
      <c r="H35" s="286">
        <v>32.53</v>
      </c>
    </row>
    <row r="36" spans="1:8" ht="13.5" thickBot="1">
      <c r="A36" s="256"/>
      <c r="B36" s="250"/>
      <c r="D36" s="253" t="s">
        <v>42</v>
      </c>
      <c r="E36" s="275" t="s">
        <v>42</v>
      </c>
      <c r="G36" s="301"/>
      <c r="H36" s="286">
        <v>34.78</v>
      </c>
    </row>
    <row r="37" spans="1:8" ht="13.5" thickTop="1">
      <c r="A37" s="256"/>
      <c r="B37" s="268"/>
      <c r="G37" s="302"/>
      <c r="H37" s="306">
        <v>35.06</v>
      </c>
    </row>
    <row r="38" spans="1:8" ht="13.5" thickBot="1">
      <c r="A38" s="256"/>
      <c r="B38" s="268">
        <v>6459.51</v>
      </c>
      <c r="D38" s="478" t="s">
        <v>55</v>
      </c>
      <c r="E38" s="478"/>
      <c r="G38" s="253"/>
      <c r="H38" s="275"/>
    </row>
    <row r="39" spans="1:8" ht="13.5" thickTop="1">
      <c r="A39" s="256"/>
      <c r="B39" s="268"/>
      <c r="D39" s="287"/>
      <c r="E39" s="288">
        <v>1548.95</v>
      </c>
      <c r="G39" s="262"/>
      <c r="H39" s="262"/>
    </row>
    <row r="40" spans="1:8" ht="13.5" thickBot="1">
      <c r="A40" s="256"/>
      <c r="B40" s="268"/>
      <c r="D40" s="253"/>
      <c r="E40" s="253"/>
      <c r="G40" s="478" t="s">
        <v>67</v>
      </c>
      <c r="H40" s="478"/>
    </row>
    <row r="41" spans="1:8" ht="13.5" thickTop="1">
      <c r="A41" s="256"/>
      <c r="B41" s="268"/>
      <c r="D41" s="262"/>
      <c r="E41" s="262"/>
      <c r="G41" s="287"/>
      <c r="H41" s="286">
        <v>0.97</v>
      </c>
    </row>
    <row r="42" spans="1:8">
      <c r="A42" s="256"/>
      <c r="B42" s="268"/>
      <c r="D42" s="478" t="s">
        <v>56</v>
      </c>
      <c r="E42" s="478"/>
      <c r="G42" s="301"/>
      <c r="H42" s="286">
        <v>0.51</v>
      </c>
    </row>
    <row r="43" spans="1:8">
      <c r="A43" s="256"/>
      <c r="B43" s="268"/>
      <c r="D43" s="289"/>
      <c r="E43" s="290">
        <v>1000</v>
      </c>
      <c r="G43" s="301"/>
      <c r="H43" s="286">
        <v>0.06</v>
      </c>
    </row>
    <row r="44" spans="1:8" ht="13.5" thickBot="1">
      <c r="A44" s="262"/>
      <c r="B44" s="269"/>
      <c r="D44" s="253"/>
      <c r="E44" s="275"/>
      <c r="G44" s="302"/>
      <c r="H44" s="306">
        <v>0.12</v>
      </c>
    </row>
    <row r="45" spans="1:8" ht="14.25" thickTop="1" thickBot="1">
      <c r="A45" s="117"/>
      <c r="B45" s="115">
        <v>1730.78</v>
      </c>
      <c r="G45" s="253"/>
      <c r="H45" s="275"/>
    </row>
    <row r="46" spans="1:8" ht="13.5" thickTop="1">
      <c r="A46" s="262"/>
      <c r="B46" s="123">
        <v>626.04999999999995</v>
      </c>
      <c r="D46" s="478" t="s">
        <v>57</v>
      </c>
      <c r="E46" s="478"/>
    </row>
    <row r="47" spans="1:8" ht="13.5" thickBot="1">
      <c r="A47" s="264">
        <f>SUM(A24:A44)</f>
        <v>128583.09999999999</v>
      </c>
      <c r="B47" s="265">
        <f>SUM(B24:B46)</f>
        <v>18284.789999999997</v>
      </c>
      <c r="D47" s="246"/>
      <c r="E47" s="291">
        <v>1000</v>
      </c>
      <c r="G47" s="478" t="s">
        <v>68</v>
      </c>
      <c r="H47" s="478"/>
    </row>
    <row r="48" spans="1:8" ht="14.25" thickTop="1" thickBot="1">
      <c r="C48" s="117"/>
      <c r="D48" s="253"/>
      <c r="E48" s="275"/>
      <c r="G48" s="306">
        <v>326.05</v>
      </c>
      <c r="H48" s="369">
        <v>326.05</v>
      </c>
    </row>
    <row r="49" spans="1:8" ht="14.25" thickTop="1" thickBot="1">
      <c r="A49" s="492" t="s">
        <v>46</v>
      </c>
      <c r="B49" s="492"/>
      <c r="G49" s="253" t="s">
        <v>42</v>
      </c>
      <c r="H49" s="275" t="s">
        <v>42</v>
      </c>
    </row>
    <row r="50" spans="1:8" ht="13.5" thickTop="1">
      <c r="A50" s="277">
        <v>50000</v>
      </c>
      <c r="B50" s="304">
        <v>50000</v>
      </c>
      <c r="D50" s="478" t="s">
        <v>59</v>
      </c>
      <c r="E50" s="478"/>
    </row>
    <row r="51" spans="1:8">
      <c r="A51" s="277">
        <v>25000</v>
      </c>
      <c r="B51" s="304">
        <v>25000</v>
      </c>
      <c r="D51" s="292">
        <v>45</v>
      </c>
      <c r="E51" s="293">
        <f>SUM(D51:D53)</f>
        <v>61.65</v>
      </c>
      <c r="G51" s="459" t="s">
        <v>112</v>
      </c>
      <c r="H51" s="459"/>
    </row>
    <row r="52" spans="1:8">
      <c r="A52" s="278">
        <v>25000</v>
      </c>
      <c r="B52" s="305">
        <v>25000</v>
      </c>
      <c r="D52" s="294">
        <v>13.5</v>
      </c>
      <c r="E52" s="295"/>
      <c r="G52" s="306">
        <v>326.05</v>
      </c>
      <c r="H52" s="306">
        <v>326.05</v>
      </c>
    </row>
    <row r="53" spans="1:8" ht="13.5" thickBot="1">
      <c r="A53" s="253" t="s">
        <v>42</v>
      </c>
      <c r="B53" s="275" t="s">
        <v>42</v>
      </c>
      <c r="C53" s="117"/>
      <c r="D53" s="296">
        <v>3.15</v>
      </c>
      <c r="E53" s="297"/>
      <c r="G53" s="107" t="s">
        <v>42</v>
      </c>
      <c r="H53" s="108" t="s">
        <v>42</v>
      </c>
    </row>
    <row r="54" spans="1:8" ht="14.25" thickTop="1" thickBot="1">
      <c r="C54" s="117"/>
      <c r="D54" s="253" t="s">
        <v>42</v>
      </c>
      <c r="E54" s="275" t="s">
        <v>42</v>
      </c>
    </row>
    <row r="55" spans="1:8" ht="13.5" thickTop="1">
      <c r="C55" s="117"/>
    </row>
    <row r="56" spans="1:8">
      <c r="A56" s="278"/>
      <c r="B56" s="372"/>
      <c r="C56" s="117"/>
    </row>
    <row r="57" spans="1:8">
      <c r="A57" s="478" t="s">
        <v>69</v>
      </c>
      <c r="B57" s="478"/>
      <c r="G57" s="478" t="s">
        <v>90</v>
      </c>
      <c r="H57" s="478"/>
    </row>
    <row r="58" spans="1:8">
      <c r="A58" s="291">
        <v>300</v>
      </c>
      <c r="B58" s="370">
        <v>300</v>
      </c>
      <c r="D58" s="492" t="s">
        <v>80</v>
      </c>
      <c r="E58" s="492"/>
      <c r="F58" s="117"/>
      <c r="G58" s="262">
        <f>SUM(H58:H61)</f>
        <v>120.64</v>
      </c>
      <c r="H58" s="266">
        <f>'[1]ΚΑΘΟΛΙΚΟ ΟΚΤΩΒΡΙΟΥ'!$H$54</f>
        <v>14.64</v>
      </c>
    </row>
    <row r="59" spans="1:8" ht="13.5" thickBot="1">
      <c r="A59" s="253" t="s">
        <v>42</v>
      </c>
      <c r="B59" s="275" t="s">
        <v>42</v>
      </c>
      <c r="D59" s="280">
        <v>15</v>
      </c>
      <c r="E59" s="272">
        <v>15</v>
      </c>
      <c r="F59" s="117"/>
      <c r="G59" s="262"/>
      <c r="H59" s="269">
        <f>'[1]ΚΑΘΟΛΙΚΟ ΟΚΤΩΒΡΙΟΥ'!$H$55</f>
        <v>19</v>
      </c>
    </row>
    <row r="60" spans="1:8" ht="14.25" thickTop="1" thickBot="1">
      <c r="D60" s="253" t="s">
        <v>42</v>
      </c>
      <c r="E60" s="275" t="s">
        <v>42</v>
      </c>
      <c r="F60" s="117"/>
      <c r="G60" s="262"/>
      <c r="H60" s="269">
        <f>'[1]ΚΑΘΟΛΙΚΟ ΟΚΤΩΒΡΙΟΥ'!$H$56</f>
        <v>32</v>
      </c>
    </row>
    <row r="61" spans="1:8" ht="13.5" thickTop="1">
      <c r="A61" s="459" t="s">
        <v>113</v>
      </c>
      <c r="B61" s="459"/>
      <c r="F61" s="117"/>
      <c r="G61" s="258"/>
      <c r="H61" s="273">
        <v>55</v>
      </c>
    </row>
    <row r="62" spans="1:8" ht="13.5" thickBot="1">
      <c r="A62" s="119">
        <v>300</v>
      </c>
      <c r="B62" s="132">
        <v>300</v>
      </c>
      <c r="D62" s="478" t="s">
        <v>82</v>
      </c>
      <c r="E62" s="492"/>
      <c r="F62" s="117"/>
      <c r="G62" s="253" t="s">
        <v>42</v>
      </c>
      <c r="H62" s="275" t="s">
        <v>42</v>
      </c>
    </row>
    <row r="63" spans="1:8" ht="14.25" thickTop="1" thickBot="1">
      <c r="A63" s="107" t="s">
        <v>42</v>
      </c>
      <c r="B63" s="108" t="s">
        <v>42</v>
      </c>
      <c r="D63" s="310">
        <v>22</v>
      </c>
      <c r="E63" s="311">
        <v>22</v>
      </c>
      <c r="F63" s="117"/>
    </row>
    <row r="64" spans="1:8" ht="14.25" thickTop="1" thickBot="1">
      <c r="D64" s="253" t="s">
        <v>42</v>
      </c>
      <c r="E64" s="275" t="s">
        <v>42</v>
      </c>
      <c r="F64" s="117"/>
      <c r="G64" s="478" t="s">
        <v>91</v>
      </c>
      <c r="H64" s="478"/>
    </row>
    <row r="65" spans="1:8" ht="13.5" thickTop="1">
      <c r="A65" s="478" t="s">
        <v>70</v>
      </c>
      <c r="B65" s="478"/>
      <c r="D65" s="233"/>
      <c r="E65" s="257"/>
      <c r="F65" s="117"/>
      <c r="G65" s="258">
        <f>SUM(H65:H68)</f>
        <v>511.83999999999992</v>
      </c>
      <c r="H65" s="266">
        <f>'[1]ΚΑΘΟΛΙΚΟ ΟΚΤΩΒΡΙΟΥ'!$H$61</f>
        <v>72.709999999999994</v>
      </c>
    </row>
    <row r="66" spans="1:8">
      <c r="A66" s="300"/>
      <c r="B66" s="286">
        <v>25.19</v>
      </c>
      <c r="D66" s="478" t="s">
        <v>83</v>
      </c>
      <c r="E66" s="478"/>
      <c r="F66" s="117"/>
      <c r="G66" s="257"/>
      <c r="H66" s="269">
        <f>'[1]ΚΑΘΟΛΙΚΟ ΟΚΤΩΒΡΙΟΥ'!$H$62</f>
        <v>112.12</v>
      </c>
    </row>
    <row r="67" spans="1:8">
      <c r="A67" s="301"/>
      <c r="B67" s="286">
        <v>16.260000000000002</v>
      </c>
      <c r="D67" s="312">
        <v>108</v>
      </c>
      <c r="E67" s="313">
        <v>108</v>
      </c>
      <c r="G67" s="252"/>
      <c r="H67" s="267">
        <f>'[1]ΚΑΘΟΛΙΚΟ ΟΚΤΩΒΡΙΟΥ'!$H$63</f>
        <v>83.84</v>
      </c>
    </row>
    <row r="68" spans="1:8" ht="13.5" thickBot="1">
      <c r="A68" s="302"/>
      <c r="B68" s="306">
        <v>16.260000000000002</v>
      </c>
      <c r="D68" s="253" t="s">
        <v>42</v>
      </c>
      <c r="E68" s="275" t="s">
        <v>42</v>
      </c>
      <c r="G68" s="249"/>
      <c r="H68" s="282">
        <f>'[1]ΚΑΘΟΛΙΚΟ ΟΚΤΩΒΡΙΟΥ'!$H$64</f>
        <v>243.17</v>
      </c>
    </row>
    <row r="69" spans="1:8" ht="14.25" thickTop="1" thickBot="1">
      <c r="A69" s="253"/>
      <c r="B69" s="275">
        <f>SUM(B66:B68)</f>
        <v>57.710000000000008</v>
      </c>
      <c r="D69" s="257"/>
      <c r="E69" s="257"/>
      <c r="G69" s="253" t="s">
        <v>42</v>
      </c>
      <c r="H69" s="275" t="s">
        <v>42</v>
      </c>
    </row>
    <row r="70" spans="1:8" ht="13.5" thickTop="1">
      <c r="A70" s="257"/>
      <c r="B70" s="257"/>
      <c r="D70" s="492" t="s">
        <v>120</v>
      </c>
      <c r="E70" s="492"/>
      <c r="F70" s="117"/>
    </row>
    <row r="71" spans="1:8">
      <c r="A71" s="493" t="s">
        <v>71</v>
      </c>
      <c r="B71" s="493"/>
      <c r="D71" s="270">
        <v>162</v>
      </c>
      <c r="E71" s="268">
        <v>162</v>
      </c>
      <c r="G71" s="478" t="s">
        <v>93</v>
      </c>
      <c r="H71" s="478"/>
    </row>
    <row r="72" spans="1:8" ht="13.5" thickBot="1">
      <c r="A72" s="287"/>
      <c r="B72" s="307">
        <v>524.71</v>
      </c>
      <c r="D72" s="253" t="s">
        <v>42</v>
      </c>
      <c r="E72" s="275" t="s">
        <v>42</v>
      </c>
      <c r="G72" s="237">
        <v>155.46</v>
      </c>
      <c r="H72" s="238">
        <v>155.46</v>
      </c>
    </row>
    <row r="73" spans="1:8" ht="14.25" thickTop="1" thickBot="1">
      <c r="A73" s="301"/>
      <c r="B73" s="308">
        <v>338.75</v>
      </c>
      <c r="G73" s="253" t="s">
        <v>42</v>
      </c>
      <c r="H73" s="275" t="s">
        <v>42</v>
      </c>
    </row>
    <row r="74" spans="1:8" ht="13.5" thickTop="1">
      <c r="A74" s="302"/>
      <c r="B74" s="306">
        <v>338.75</v>
      </c>
      <c r="D74" s="492" t="s">
        <v>85</v>
      </c>
      <c r="E74" s="492"/>
    </row>
    <row r="75" spans="1:8" ht="13.5" thickBot="1">
      <c r="A75" s="253"/>
      <c r="B75" s="275">
        <f>SUM(B72:B74)</f>
        <v>1202.21</v>
      </c>
      <c r="D75" s="314">
        <v>250</v>
      </c>
      <c r="E75" s="315">
        <v>250</v>
      </c>
      <c r="G75" s="478" t="s">
        <v>94</v>
      </c>
      <c r="H75" s="478"/>
    </row>
    <row r="76" spans="1:8" ht="14.25" thickTop="1" thickBot="1">
      <c r="D76" s="253" t="s">
        <v>42</v>
      </c>
      <c r="E76" s="275" t="s">
        <v>42</v>
      </c>
      <c r="G76" s="118">
        <v>1755</v>
      </c>
      <c r="H76" s="284">
        <f>SUM(G76:G78)</f>
        <v>26025.489999999998</v>
      </c>
    </row>
    <row r="77" spans="1:8" ht="13.5" thickTop="1">
      <c r="A77" s="478" t="s">
        <v>72</v>
      </c>
      <c r="B77" s="478"/>
      <c r="D77" s="257"/>
      <c r="E77" s="257"/>
      <c r="G77" s="262">
        <v>21105.41</v>
      </c>
      <c r="H77" s="266"/>
    </row>
    <row r="78" spans="1:8">
      <c r="A78" s="287"/>
      <c r="B78" s="306">
        <v>4011.69</v>
      </c>
      <c r="D78" s="478" t="s">
        <v>86</v>
      </c>
      <c r="E78" s="478"/>
      <c r="G78" s="258">
        <v>3165.08</v>
      </c>
      <c r="H78" s="129"/>
    </row>
    <row r="79" spans="1:8" ht="13.5" thickBot="1">
      <c r="A79" s="253"/>
      <c r="B79" s="275"/>
      <c r="D79" s="258">
        <f>SUM(E79:E82)</f>
        <v>24786.589999999997</v>
      </c>
      <c r="E79" s="266">
        <v>4939.4799999999996</v>
      </c>
      <c r="G79" s="253" t="s">
        <v>42</v>
      </c>
      <c r="H79" s="339" t="s">
        <v>42</v>
      </c>
    </row>
    <row r="80" spans="1:8" ht="13.5" thickTop="1">
      <c r="A80" s="257"/>
      <c r="B80" s="257"/>
      <c r="D80" s="257"/>
      <c r="E80" s="269">
        <f>'[1]ΚΑΘΟΛΙΚΟ ΟΚΤΩΒΡΙΟΥ'!$E$83</f>
        <v>6332.69</v>
      </c>
    </row>
    <row r="81" spans="1:8">
      <c r="A81" s="478" t="s">
        <v>73</v>
      </c>
      <c r="B81" s="478"/>
      <c r="D81" s="257"/>
      <c r="E81" s="269">
        <f>'[1]ΚΑΘΟΛΙΚΟ ΟΚΤΩΒΡΙΟΥ'!$E$84</f>
        <v>6821.07</v>
      </c>
      <c r="G81" s="478" t="s">
        <v>95</v>
      </c>
      <c r="H81" s="478"/>
    </row>
    <row r="82" spans="1:8">
      <c r="A82" s="287"/>
      <c r="B82" s="306">
        <v>344.29</v>
      </c>
      <c r="D82" s="258"/>
      <c r="E82" s="273">
        <f>'[1]ΚΑΘΟΛΙΚΟ ΟΚΤΩΒΡΙΟΥ'!$E$85</f>
        <v>6693.35</v>
      </c>
      <c r="G82" s="262">
        <v>24270.1</v>
      </c>
      <c r="H82" s="266">
        <v>3165.08</v>
      </c>
    </row>
    <row r="83" spans="1:8" ht="13.5" thickBot="1">
      <c r="A83" s="253"/>
      <c r="B83" s="275"/>
      <c r="D83" s="253" t="s">
        <v>42</v>
      </c>
      <c r="E83" s="275" t="s">
        <v>42</v>
      </c>
      <c r="G83" s="258"/>
      <c r="H83" s="259">
        <v>21105.41</v>
      </c>
    </row>
    <row r="84" spans="1:8" ht="14.25" thickTop="1" thickBot="1">
      <c r="G84" s="253" t="s">
        <v>42</v>
      </c>
      <c r="H84" s="275" t="s">
        <v>42</v>
      </c>
    </row>
    <row r="85" spans="1:8" ht="13.5" thickTop="1">
      <c r="A85" s="478" t="s">
        <v>74</v>
      </c>
      <c r="B85" s="478"/>
      <c r="D85" s="478" t="s">
        <v>87</v>
      </c>
      <c r="E85" s="478"/>
    </row>
    <row r="86" spans="1:8">
      <c r="A86" s="263">
        <v>8556.61</v>
      </c>
      <c r="B86" s="258">
        <v>8556.61</v>
      </c>
      <c r="C86" s="117"/>
      <c r="D86" s="272">
        <f>SUM(E86:E88)</f>
        <v>24.65</v>
      </c>
      <c r="E86" s="269">
        <f>'[1]ΚΑΘΟΛΙΚΟ ΟΚΤΩΒΡΙΟΥ'!$E$89</f>
        <v>16.43</v>
      </c>
      <c r="G86" s="478" t="s">
        <v>96</v>
      </c>
      <c r="H86" s="478"/>
    </row>
    <row r="87" spans="1:8" ht="13.5" thickBot="1">
      <c r="A87" s="253" t="s">
        <v>42</v>
      </c>
      <c r="B87" s="275" t="s">
        <v>42</v>
      </c>
      <c r="C87" s="117"/>
      <c r="D87" s="258"/>
      <c r="E87" s="273">
        <f>'[1]ΚΑΘΟΛΙΚΟ ΟΚΤΩΒΡΙΟΥ'!$E$90</f>
        <v>8.2200000000000006</v>
      </c>
      <c r="G87" s="258">
        <v>17939.259999999998</v>
      </c>
      <c r="H87" s="259">
        <v>17939.259999999998</v>
      </c>
    </row>
    <row r="88" spans="1:8" ht="14.25" thickTop="1" thickBot="1">
      <c r="C88" s="117"/>
      <c r="D88" s="253" t="s">
        <v>42</v>
      </c>
      <c r="E88" s="275" t="s">
        <v>42</v>
      </c>
      <c r="G88" s="253" t="s">
        <v>42</v>
      </c>
      <c r="H88" s="275" t="s">
        <v>42</v>
      </c>
    </row>
    <row r="89" spans="1:8" ht="13.5" thickTop="1">
      <c r="A89" s="492" t="s">
        <v>75</v>
      </c>
      <c r="B89" s="492"/>
      <c r="C89" s="117"/>
    </row>
    <row r="90" spans="1:8">
      <c r="A90" s="309">
        <v>2493.77</v>
      </c>
      <c r="B90" s="283">
        <v>2493.77</v>
      </c>
      <c r="C90" s="117"/>
      <c r="D90" s="478" t="s">
        <v>92</v>
      </c>
      <c r="E90" s="478"/>
      <c r="G90" s="478" t="s">
        <v>97</v>
      </c>
      <c r="H90" s="478"/>
    </row>
    <row r="91" spans="1:8" ht="13.5" thickBot="1">
      <c r="A91" s="253" t="s">
        <v>42</v>
      </c>
      <c r="B91" s="275" t="s">
        <v>42</v>
      </c>
      <c r="C91" s="117"/>
      <c r="D91" s="258">
        <f>SUM(E91:E94)</f>
        <v>189.43999999999997</v>
      </c>
      <c r="E91" s="266">
        <f>'[1]ΚΑΘΟΛΙΚΟ ΟΚΤΩΒΡΙΟΥ'!$H$68</f>
        <v>49.36</v>
      </c>
      <c r="G91" s="258">
        <v>3165.75</v>
      </c>
      <c r="H91" s="259">
        <v>3165.75</v>
      </c>
    </row>
    <row r="92" spans="1:8" ht="14.25" thickTop="1" thickBot="1">
      <c r="A92" s="257"/>
      <c r="B92" s="257"/>
      <c r="C92" s="117"/>
      <c r="D92" s="257"/>
      <c r="E92" s="269">
        <f>'[1]ΚΑΘΟΛΙΚΟ ΟΚΤΩΒΡΙΟΥ'!$H$69</f>
        <v>103.28</v>
      </c>
      <c r="G92" s="253" t="s">
        <v>42</v>
      </c>
      <c r="H92" s="275" t="s">
        <v>42</v>
      </c>
    </row>
    <row r="93" spans="1:8" ht="13.5" thickTop="1">
      <c r="A93" s="492" t="s">
        <v>76</v>
      </c>
      <c r="B93" s="492"/>
      <c r="C93" s="117"/>
      <c r="D93" s="262"/>
      <c r="E93" s="269">
        <f>'[1]ΚΑΘΟΛΙΚΟ ΟΚΤΩΒΡΙΟΥ'!$H$70</f>
        <v>11.7</v>
      </c>
      <c r="G93" s="257"/>
      <c r="H93" s="257"/>
    </row>
    <row r="94" spans="1:8">
      <c r="A94" s="309">
        <v>91.16</v>
      </c>
      <c r="B94" s="283">
        <v>91.16</v>
      </c>
      <c r="C94" s="117"/>
      <c r="D94" s="258"/>
      <c r="E94" s="273">
        <f>'[1]ΚΑΘΟΛΙΚΟ ΟΚΤΩΒΡΙΟΥ'!$H$71</f>
        <v>25.1</v>
      </c>
      <c r="G94" s="478" t="s">
        <v>99</v>
      </c>
      <c r="H94" s="478"/>
    </row>
    <row r="95" spans="1:8" ht="13.5" thickBot="1">
      <c r="A95" s="253" t="s">
        <v>42</v>
      </c>
      <c r="B95" s="275" t="s">
        <v>42</v>
      </c>
      <c r="C95" s="117"/>
      <c r="D95" s="253" t="s">
        <v>42</v>
      </c>
      <c r="E95" s="275" t="s">
        <v>42</v>
      </c>
      <c r="G95" s="263">
        <v>24270.1</v>
      </c>
      <c r="H95" s="273">
        <v>24270.1</v>
      </c>
    </row>
    <row r="96" spans="1:8" ht="14.25" thickTop="1" thickBot="1">
      <c r="A96" s="257"/>
      <c r="B96" s="257"/>
      <c r="C96" s="117"/>
      <c r="G96" s="253" t="s">
        <v>42</v>
      </c>
      <c r="H96" s="275" t="s">
        <v>42</v>
      </c>
    </row>
    <row r="97" spans="1:9" ht="13.5" thickTop="1">
      <c r="A97" s="492" t="s">
        <v>77</v>
      </c>
      <c r="B97" s="492"/>
      <c r="C97" s="117"/>
      <c r="D97" s="478" t="s">
        <v>88</v>
      </c>
      <c r="E97" s="478"/>
      <c r="G97" s="257"/>
      <c r="H97" s="257"/>
    </row>
    <row r="98" spans="1:9">
      <c r="A98" s="310">
        <v>1500</v>
      </c>
      <c r="B98" s="311">
        <v>1500</v>
      </c>
      <c r="C98" s="117"/>
      <c r="D98" s="258">
        <f>SUM(E98:E101)</f>
        <v>211.25</v>
      </c>
      <c r="E98" s="266">
        <f>'[1]ΚΑΘΟΛΙΚΟ ΟΚΤΩΒΡΙΟΥ'!$E$94</f>
        <v>38.64</v>
      </c>
      <c r="G98" s="478" t="s">
        <v>101</v>
      </c>
      <c r="H98" s="478"/>
    </row>
    <row r="99" spans="1:9" ht="13.5" thickBot="1">
      <c r="A99" s="253" t="s">
        <v>42</v>
      </c>
      <c r="B99" s="275" t="s">
        <v>42</v>
      </c>
      <c r="C99" s="117"/>
      <c r="D99" s="257"/>
      <c r="E99" s="269">
        <f>'[1]ΚΑΘΟΛΙΚΟ ΟΚΤΩΒΡΙΟΥ'!$E$95</f>
        <v>48.42</v>
      </c>
      <c r="G99" s="278">
        <f>'ΦΥΛΛΟ ΜΕΡΙΣΜΟΥ!!!'!$D$20+'ΦΥΛΛΟ ΜΕΡΙΣΜΟΥ!!!'!$E$20</f>
        <v>17939.603500000001</v>
      </c>
      <c r="H99" s="321">
        <f>'ΦΥΛΛΟ ΜΕΡΙΣΜΟΥ!!!'!$D$20+'ΦΥΛΛΟ ΜΕΡΙΣΜΟΥ!!!'!$E$20</f>
        <v>17939.603500000001</v>
      </c>
      <c r="I99" s="117"/>
    </row>
    <row r="100" spans="1:9" ht="14.25" thickTop="1" thickBot="1">
      <c r="D100" s="257"/>
      <c r="E100" s="269">
        <f>'[1]ΚΑΘΟΛΙΚΟ ΟΚΤΩΒΡΙΟΥ'!$E$96</f>
        <v>43.62</v>
      </c>
      <c r="G100" s="253" t="s">
        <v>42</v>
      </c>
      <c r="H100" s="275" t="s">
        <v>42</v>
      </c>
      <c r="I100" s="374"/>
    </row>
    <row r="101" spans="1:9" ht="13.5" thickTop="1">
      <c r="A101" s="492" t="s">
        <v>78</v>
      </c>
      <c r="B101" s="492"/>
      <c r="D101" s="258"/>
      <c r="E101" s="273">
        <f>'[1]ΚΑΘΟΛΙΚΟ ΟΚΤΩΒΡΙΟΥ'!$E$97</f>
        <v>80.569999999999993</v>
      </c>
      <c r="I101" s="262"/>
    </row>
    <row r="102" spans="1:9" ht="13.5" thickBot="1">
      <c r="A102" s="256">
        <v>2098.85</v>
      </c>
      <c r="B102" s="257">
        <f>A102+A103+A104</f>
        <v>4808.87</v>
      </c>
      <c r="D102" s="253" t="s">
        <v>42</v>
      </c>
      <c r="E102" s="275" t="s">
        <v>42</v>
      </c>
      <c r="G102" s="478" t="s">
        <v>98</v>
      </c>
      <c r="H102" s="478"/>
      <c r="I102" s="262"/>
    </row>
    <row r="103" spans="1:9" ht="13.5" thickTop="1">
      <c r="A103" s="256">
        <v>1355.01</v>
      </c>
      <c r="B103" s="257"/>
      <c r="G103" s="322">
        <f>'ΦΥΛΛΟ ΜΕΡΙΣΜΟΥ!!!'!$F$20</f>
        <v>3165.8114999999998</v>
      </c>
      <c r="H103" s="278">
        <f>'ΦΥΛΛΟ ΜΕΡΙΣΜΟΥ!!!'!$F$20</f>
        <v>3165.8114999999998</v>
      </c>
      <c r="I103" s="318"/>
    </row>
    <row r="104" spans="1:9" ht="13.5" thickBot="1">
      <c r="A104" s="263">
        <v>1355.01</v>
      </c>
      <c r="B104" s="258"/>
      <c r="D104" s="478" t="s">
        <v>89</v>
      </c>
      <c r="E104" s="478"/>
      <c r="G104" s="253" t="s">
        <v>42</v>
      </c>
      <c r="H104" s="275" t="s">
        <v>42</v>
      </c>
      <c r="I104" s="117"/>
    </row>
    <row r="105" spans="1:9" ht="14.25" thickTop="1" thickBot="1">
      <c r="A105" s="253" t="s">
        <v>42</v>
      </c>
      <c r="B105" s="275" t="s">
        <v>42</v>
      </c>
      <c r="D105" s="258">
        <f>SUM(E105:E107)</f>
        <v>25.619999999999997</v>
      </c>
      <c r="E105" s="266">
        <f>'[1]ΚΑΘΟΛΙΚΟ ΟΚΤΩΒΡΙΟΥ'!$E$101</f>
        <v>1.21</v>
      </c>
      <c r="G105" s="257"/>
      <c r="H105" s="257"/>
      <c r="I105" s="117"/>
    </row>
    <row r="106" spans="1:9" ht="13.5" thickTop="1">
      <c r="A106" s="257"/>
      <c r="B106" s="257"/>
      <c r="D106" s="257"/>
      <c r="E106" s="269">
        <f>'[1]ΚΑΘΟΛΙΚΟ ΟΚΤΩΒΡΙΟΥ'!$E$102</f>
        <v>1.39</v>
      </c>
      <c r="G106" s="478" t="s">
        <v>100</v>
      </c>
      <c r="H106" s="478"/>
      <c r="I106" s="117"/>
    </row>
    <row r="107" spans="1:9">
      <c r="A107" s="478" t="s">
        <v>79</v>
      </c>
      <c r="B107" s="492"/>
      <c r="D107" s="258"/>
      <c r="E107" s="273">
        <f>'[1]ΚΑΘΟΛΙΚΟ ΟΚΤΩΒΡΙΟΥ'!$E$103</f>
        <v>23.02</v>
      </c>
      <c r="G107" s="258">
        <v>3165.09</v>
      </c>
      <c r="H107" s="259">
        <v>3165.09</v>
      </c>
      <c r="I107" s="117"/>
    </row>
    <row r="108" spans="1:9" ht="13.5" thickBot="1">
      <c r="A108" s="280">
        <v>98</v>
      </c>
      <c r="B108" s="272">
        <v>98</v>
      </c>
      <c r="C108" s="117"/>
      <c r="D108" s="253" t="s">
        <v>42</v>
      </c>
      <c r="E108" s="275" t="s">
        <v>42</v>
      </c>
      <c r="G108" s="253" t="s">
        <v>42</v>
      </c>
      <c r="H108" s="275" t="s">
        <v>42</v>
      </c>
      <c r="I108" s="117"/>
    </row>
    <row r="109" spans="1:9" ht="14.25" thickTop="1" thickBot="1">
      <c r="A109" s="253" t="s">
        <v>42</v>
      </c>
      <c r="B109" s="275" t="s">
        <v>42</v>
      </c>
      <c r="I109" s="117"/>
    </row>
    <row r="110" spans="1:9" ht="13.5" thickTop="1">
      <c r="G110" s="478" t="s">
        <v>102</v>
      </c>
      <c r="H110" s="478"/>
    </row>
    <row r="111" spans="1:9">
      <c r="G111" s="283"/>
      <c r="H111" s="284">
        <v>3165.09</v>
      </c>
    </row>
    <row r="112" spans="1:9">
      <c r="C112" s="117"/>
    </row>
  </sheetData>
  <mergeCells count="64">
    <mergeCell ref="A16:B16"/>
    <mergeCell ref="G3:H3"/>
    <mergeCell ref="G8:H8"/>
    <mergeCell ref="G12:H12"/>
    <mergeCell ref="G18:H18"/>
    <mergeCell ref="G110:H110"/>
    <mergeCell ref="A1:B1"/>
    <mergeCell ref="A2:H2"/>
    <mergeCell ref="A3:B3"/>
    <mergeCell ref="A6:B6"/>
    <mergeCell ref="A12:B12"/>
    <mergeCell ref="A17:B17"/>
    <mergeCell ref="A23:B23"/>
    <mergeCell ref="A49:B49"/>
    <mergeCell ref="D3:E3"/>
    <mergeCell ref="D10:E10"/>
    <mergeCell ref="D14:E14"/>
    <mergeCell ref="D18:E18"/>
    <mergeCell ref="D22:E22"/>
    <mergeCell ref="D26:E26"/>
    <mergeCell ref="D30:E30"/>
    <mergeCell ref="G25:H25"/>
    <mergeCell ref="A61:B61"/>
    <mergeCell ref="D90:E90"/>
    <mergeCell ref="D34:E34"/>
    <mergeCell ref="D38:E38"/>
    <mergeCell ref="D42:E42"/>
    <mergeCell ref="D46:E46"/>
    <mergeCell ref="D50:E50"/>
    <mergeCell ref="G33:H33"/>
    <mergeCell ref="G40:H40"/>
    <mergeCell ref="G47:H47"/>
    <mergeCell ref="G51:H51"/>
    <mergeCell ref="A57:B57"/>
    <mergeCell ref="D85:E85"/>
    <mergeCell ref="A93:B93"/>
    <mergeCell ref="A97:B97"/>
    <mergeCell ref="A101:B101"/>
    <mergeCell ref="A107:B107"/>
    <mergeCell ref="D58:E58"/>
    <mergeCell ref="D62:E62"/>
    <mergeCell ref="D66:E66"/>
    <mergeCell ref="D70:E70"/>
    <mergeCell ref="D74:E74"/>
    <mergeCell ref="D78:E78"/>
    <mergeCell ref="A65:B65"/>
    <mergeCell ref="A71:B71"/>
    <mergeCell ref="A77:B77"/>
    <mergeCell ref="A81:B81"/>
    <mergeCell ref="A85:B85"/>
    <mergeCell ref="A89:B89"/>
    <mergeCell ref="G106:H106"/>
    <mergeCell ref="D97:E97"/>
    <mergeCell ref="D104:E104"/>
    <mergeCell ref="G57:H57"/>
    <mergeCell ref="G64:H64"/>
    <mergeCell ref="G90:H90"/>
    <mergeCell ref="G94:H94"/>
    <mergeCell ref="G98:H98"/>
    <mergeCell ref="G102:H102"/>
    <mergeCell ref="G86:H86"/>
    <mergeCell ref="G71:H71"/>
    <mergeCell ref="G75:H75"/>
    <mergeCell ref="G81:H8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topLeftCell="A7" workbookViewId="0">
      <selection activeCell="D20" sqref="D20"/>
    </sheetView>
  </sheetViews>
  <sheetFormatPr defaultRowHeight="15"/>
  <cols>
    <col min="1" max="2" width="12.42578125" customWidth="1"/>
    <col min="3" max="3" width="4.42578125" customWidth="1"/>
    <col min="4" max="5" width="12.42578125" customWidth="1"/>
    <col min="6" max="6" width="4.42578125" customWidth="1"/>
    <col min="7" max="8" width="12.42578125" customWidth="1"/>
  </cols>
  <sheetData>
    <row r="1" spans="1:8" ht="15.75">
      <c r="A1" s="489" t="s">
        <v>38</v>
      </c>
      <c r="B1" s="489"/>
      <c r="C1" s="127"/>
      <c r="D1" s="127"/>
      <c r="E1" s="127"/>
      <c r="F1" s="127"/>
      <c r="G1" s="127"/>
      <c r="H1" s="127"/>
    </row>
    <row r="2" spans="1:8" ht="15.75">
      <c r="A2" s="491" t="s">
        <v>103</v>
      </c>
      <c r="B2" s="491"/>
      <c r="C2" s="491"/>
      <c r="D2" s="491"/>
      <c r="E2" s="491"/>
      <c r="F2" s="491"/>
      <c r="G2" s="491"/>
      <c r="H2" s="491"/>
    </row>
    <row r="3" spans="1:8">
      <c r="A3" s="464" t="s">
        <v>41</v>
      </c>
      <c r="B3" s="465"/>
      <c r="C3" s="106"/>
      <c r="D3" s="459" t="s">
        <v>108</v>
      </c>
      <c r="E3" s="459"/>
      <c r="F3" s="106"/>
      <c r="G3" s="458" t="s">
        <v>66</v>
      </c>
      <c r="H3" s="458"/>
    </row>
    <row r="4" spans="1:8">
      <c r="A4" s="109">
        <v>242</v>
      </c>
      <c r="B4" s="111">
        <f>SUM(A4:A5)</f>
        <v>367</v>
      </c>
      <c r="C4" s="106"/>
      <c r="D4" s="118">
        <v>136.25</v>
      </c>
      <c r="E4" s="129">
        <v>136.25</v>
      </c>
      <c r="F4" s="106"/>
      <c r="G4" s="109">
        <f>SUM(H4:H6)</f>
        <v>463.4</v>
      </c>
      <c r="H4" s="151">
        <v>172.15</v>
      </c>
    </row>
    <row r="5" spans="1:8" ht="15.75" thickBot="1">
      <c r="A5" s="110">
        <v>125</v>
      </c>
      <c r="B5" s="99"/>
      <c r="C5" s="106"/>
      <c r="D5" s="107" t="s">
        <v>42</v>
      </c>
      <c r="E5" s="108" t="s">
        <v>42</v>
      </c>
      <c r="F5" s="106"/>
      <c r="G5" s="145"/>
      <c r="H5" s="152">
        <v>151.71</v>
      </c>
    </row>
    <row r="6" spans="1:8" ht="16.5" thickTop="1" thickBot="1">
      <c r="A6" s="107" t="s">
        <v>42</v>
      </c>
      <c r="B6" s="108" t="s">
        <v>42</v>
      </c>
      <c r="C6" s="106"/>
      <c r="D6" s="118"/>
      <c r="E6" s="118"/>
      <c r="F6" s="118"/>
      <c r="G6" s="145"/>
      <c r="H6" s="152">
        <v>139.54</v>
      </c>
    </row>
    <row r="7" spans="1:8" ht="16.5" thickTop="1" thickBot="1">
      <c r="A7" s="106"/>
      <c r="B7" s="106"/>
      <c r="C7" s="106"/>
      <c r="D7" s="459" t="s">
        <v>109</v>
      </c>
      <c r="E7" s="459"/>
      <c r="F7" s="118"/>
      <c r="G7" s="107" t="s">
        <v>42</v>
      </c>
      <c r="H7" s="108" t="s">
        <v>42</v>
      </c>
    </row>
    <row r="8" spans="1:8" ht="15.75" thickTop="1">
      <c r="A8" s="458" t="s">
        <v>43</v>
      </c>
      <c r="B8" s="458"/>
      <c r="C8" s="106"/>
      <c r="D8" s="119">
        <v>261.8</v>
      </c>
      <c r="E8" s="115">
        <v>261.8</v>
      </c>
      <c r="F8" s="118"/>
    </row>
    <row r="9" spans="1:8" ht="15.75" thickBot="1">
      <c r="A9" s="109">
        <v>150</v>
      </c>
      <c r="B9" s="112">
        <f>SUM(A9:A10)</f>
        <v>150</v>
      </c>
      <c r="C9" s="106"/>
      <c r="D9" s="107" t="s">
        <v>42</v>
      </c>
      <c r="E9" s="108" t="s">
        <v>42</v>
      </c>
      <c r="F9" s="118"/>
      <c r="G9" s="458" t="s">
        <v>67</v>
      </c>
      <c r="H9" s="458"/>
    </row>
    <row r="10" spans="1:8" ht="16.5" thickTop="1" thickBot="1">
      <c r="A10" s="107" t="s">
        <v>42</v>
      </c>
      <c r="B10" s="108" t="s">
        <v>42</v>
      </c>
      <c r="C10" s="106"/>
      <c r="D10" s="118"/>
      <c r="E10" s="118"/>
      <c r="F10" s="118"/>
      <c r="G10" s="136">
        <f>SUM(H10:H12)</f>
        <v>39.89</v>
      </c>
      <c r="H10" s="152">
        <v>3.49</v>
      </c>
    </row>
    <row r="11" spans="1:8" ht="15.75" thickTop="1">
      <c r="C11" s="106"/>
      <c r="D11" s="460" t="s">
        <v>54</v>
      </c>
      <c r="E11" s="461"/>
      <c r="F11" s="118"/>
      <c r="G11" s="105"/>
      <c r="H11" s="154">
        <v>36.4</v>
      </c>
    </row>
    <row r="12" spans="1:8" ht="15.75" thickBot="1">
      <c r="A12" s="459" t="s">
        <v>105</v>
      </c>
      <c r="B12" s="459"/>
      <c r="C12" s="106"/>
      <c r="D12" s="131">
        <v>1485</v>
      </c>
      <c r="E12" s="132">
        <v>1485</v>
      </c>
      <c r="F12" s="118"/>
      <c r="G12" s="107" t="s">
        <v>42</v>
      </c>
      <c r="H12" s="153" t="s">
        <v>42</v>
      </c>
    </row>
    <row r="13" spans="1:8" ht="16.5" thickTop="1" thickBot="1">
      <c r="A13" s="113">
        <v>9780.1200000000008</v>
      </c>
      <c r="B13" s="113">
        <v>9780.1200000000008</v>
      </c>
      <c r="C13" s="106"/>
      <c r="D13" s="107" t="s">
        <v>42</v>
      </c>
      <c r="E13" s="108" t="s">
        <v>42</v>
      </c>
      <c r="F13" s="118"/>
    </row>
    <row r="14" spans="1:8" ht="15.75" thickTop="1">
      <c r="A14" s="114">
        <v>8743.07</v>
      </c>
      <c r="B14" s="114">
        <v>8743.07</v>
      </c>
      <c r="C14" s="106"/>
      <c r="D14" s="118"/>
      <c r="E14" s="118"/>
      <c r="F14" s="118"/>
      <c r="G14" s="458" t="s">
        <v>68</v>
      </c>
      <c r="H14" s="458"/>
    </row>
    <row r="15" spans="1:8">
      <c r="A15" s="115">
        <v>7945.1</v>
      </c>
      <c r="B15" s="115">
        <v>7945.1</v>
      </c>
      <c r="C15" s="106"/>
      <c r="D15" s="458" t="s">
        <v>58</v>
      </c>
      <c r="E15" s="458"/>
      <c r="F15" s="118"/>
      <c r="G15" s="147">
        <v>318.89999999999998</v>
      </c>
      <c r="H15" s="147">
        <v>318.89999999999998</v>
      </c>
    </row>
    <row r="16" spans="1:8" ht="15.75" thickBot="1">
      <c r="A16" s="107" t="s">
        <v>42</v>
      </c>
      <c r="B16" s="108" t="s">
        <v>42</v>
      </c>
      <c r="C16" s="106"/>
      <c r="D16" s="133">
        <v>5970.89</v>
      </c>
      <c r="E16" s="133">
        <v>5970.89</v>
      </c>
      <c r="F16" s="118"/>
      <c r="G16" s="107" t="s">
        <v>42</v>
      </c>
      <c r="H16" s="108" t="s">
        <v>42</v>
      </c>
    </row>
    <row r="17" spans="1:8" ht="16.5" thickTop="1" thickBot="1">
      <c r="A17" s="116"/>
      <c r="B17" s="116"/>
      <c r="C17" s="118"/>
      <c r="D17" s="107" t="s">
        <v>42</v>
      </c>
      <c r="E17" s="108" t="s">
        <v>42</v>
      </c>
      <c r="F17" s="118"/>
    </row>
    <row r="18" spans="1:8" ht="15.75" thickTop="1">
      <c r="A18" s="459" t="s">
        <v>48</v>
      </c>
      <c r="B18" s="459"/>
      <c r="G18" s="459" t="s">
        <v>112</v>
      </c>
      <c r="H18" s="459"/>
    </row>
    <row r="19" spans="1:8">
      <c r="A19" s="117">
        <v>100345.11</v>
      </c>
      <c r="B19" s="120">
        <v>3108</v>
      </c>
      <c r="D19" s="459" t="s">
        <v>140</v>
      </c>
      <c r="E19" s="459"/>
      <c r="G19" s="147">
        <v>318.89999999999998</v>
      </c>
      <c r="H19" s="148">
        <v>318.89999999999998</v>
      </c>
    </row>
    <row r="20" spans="1:8" ht="15.75" thickBot="1">
      <c r="A20" s="117">
        <v>9780.1200000000008</v>
      </c>
      <c r="B20" s="115">
        <v>50</v>
      </c>
      <c r="D20" s="135">
        <v>13.5</v>
      </c>
      <c r="E20" s="135">
        <v>13.5</v>
      </c>
      <c r="G20" s="107" t="s">
        <v>42</v>
      </c>
      <c r="H20" s="108" t="s">
        <v>42</v>
      </c>
    </row>
    <row r="21" spans="1:8" ht="16.5" thickTop="1" thickBot="1">
      <c r="A21" s="117">
        <v>8743.07</v>
      </c>
      <c r="B21" s="115">
        <v>643.98</v>
      </c>
      <c r="D21" s="107" t="s">
        <v>42</v>
      </c>
      <c r="E21" s="108" t="s">
        <v>42</v>
      </c>
    </row>
    <row r="22" spans="1:8" ht="15.75" thickTop="1">
      <c r="A22" s="119">
        <v>7945.1</v>
      </c>
      <c r="B22" s="115">
        <v>250</v>
      </c>
      <c r="D22" s="118"/>
      <c r="E22" s="118"/>
      <c r="G22" s="459" t="s">
        <v>69</v>
      </c>
      <c r="H22" s="459"/>
    </row>
    <row r="23" spans="1:8">
      <c r="A23" s="118"/>
      <c r="B23" s="115">
        <v>212</v>
      </c>
      <c r="D23" s="463" t="s">
        <v>62</v>
      </c>
      <c r="E23" s="463"/>
      <c r="G23" s="118">
        <v>300</v>
      </c>
      <c r="H23" s="128">
        <v>300</v>
      </c>
    </row>
    <row r="24" spans="1:8" ht="15.75" thickBot="1">
      <c r="A24" s="118"/>
      <c r="B24" s="115">
        <v>69.02</v>
      </c>
      <c r="D24" s="136">
        <v>10.45</v>
      </c>
      <c r="E24" s="141">
        <f>SUM(D24:D28)</f>
        <v>366.75</v>
      </c>
      <c r="G24" s="107" t="s">
        <v>42</v>
      </c>
      <c r="H24" s="108" t="s">
        <v>42</v>
      </c>
    </row>
    <row r="25" spans="1:8" ht="15.75" thickTop="1">
      <c r="A25" s="106"/>
      <c r="B25" s="121">
        <v>119</v>
      </c>
      <c r="D25" s="136">
        <v>11.02</v>
      </c>
      <c r="E25" s="138"/>
    </row>
    <row r="26" spans="1:8">
      <c r="A26" s="106"/>
      <c r="B26" s="115">
        <v>261.8</v>
      </c>
      <c r="D26" s="136">
        <v>19</v>
      </c>
      <c r="E26" s="138"/>
      <c r="G26" s="459" t="s">
        <v>113</v>
      </c>
      <c r="H26" s="459"/>
    </row>
    <row r="27" spans="1:8">
      <c r="A27" s="106"/>
      <c r="B27" s="115">
        <v>188.5</v>
      </c>
      <c r="D27" s="137">
        <v>41.28</v>
      </c>
      <c r="E27" s="139"/>
      <c r="G27" s="118">
        <v>300</v>
      </c>
      <c r="H27" s="128">
        <v>300</v>
      </c>
    </row>
    <row r="28" spans="1:8" ht="15.75" thickBot="1">
      <c r="A28" s="106"/>
      <c r="B28" s="115">
        <v>3969.03</v>
      </c>
      <c r="D28" s="140">
        <v>285</v>
      </c>
      <c r="E28" s="129"/>
      <c r="G28" s="107" t="s">
        <v>42</v>
      </c>
      <c r="H28" s="108" t="s">
        <v>42</v>
      </c>
    </row>
    <row r="29" spans="1:8" ht="16.5" thickTop="1" thickBot="1">
      <c r="A29" s="106"/>
      <c r="B29" s="115">
        <v>340.85</v>
      </c>
      <c r="D29" s="107" t="s">
        <v>42</v>
      </c>
      <c r="E29" s="108" t="s">
        <v>42</v>
      </c>
    </row>
    <row r="30" spans="1:8" ht="15.75" thickTop="1">
      <c r="A30" s="106"/>
      <c r="B30" s="115">
        <v>503.29</v>
      </c>
      <c r="D30" s="118"/>
      <c r="E30" s="118"/>
      <c r="G30" s="458" t="s">
        <v>72</v>
      </c>
      <c r="H30" s="458"/>
    </row>
    <row r="31" spans="1:8">
      <c r="A31" s="106"/>
      <c r="B31" s="115">
        <v>5970.89</v>
      </c>
      <c r="D31" s="458" t="s">
        <v>63</v>
      </c>
      <c r="E31" s="458"/>
      <c r="G31" s="149">
        <v>3969.03</v>
      </c>
      <c r="H31" s="149">
        <v>3969.03</v>
      </c>
    </row>
    <row r="32" spans="1:8" ht="15.75" thickBot="1">
      <c r="A32" s="106"/>
      <c r="B32" s="115">
        <v>1485</v>
      </c>
      <c r="D32" s="144">
        <f>E32+E33+E34</f>
        <v>2127.73</v>
      </c>
      <c r="E32" s="134">
        <v>790.61</v>
      </c>
      <c r="G32" s="107" t="s">
        <v>42</v>
      </c>
      <c r="H32" s="108" t="s">
        <v>42</v>
      </c>
    </row>
    <row r="33" spans="1:8" ht="15.75" thickTop="1">
      <c r="A33" s="116"/>
      <c r="B33" s="115">
        <v>1787.33</v>
      </c>
      <c r="D33" s="145"/>
      <c r="E33" s="134">
        <v>696.78</v>
      </c>
    </row>
    <row r="34" spans="1:8">
      <c r="A34" s="101"/>
      <c r="B34" s="121">
        <v>618.9</v>
      </c>
      <c r="D34" s="145"/>
      <c r="E34" s="134">
        <v>640.34</v>
      </c>
      <c r="G34" s="458" t="s">
        <v>73</v>
      </c>
      <c r="H34" s="458"/>
    </row>
    <row r="35" spans="1:8" ht="15.75" thickBot="1">
      <c r="A35" s="323">
        <f>SUM(A19:A34)</f>
        <v>126813.4</v>
      </c>
      <c r="B35" s="323">
        <f>SUM(B19:B34)</f>
        <v>19577.590000000004</v>
      </c>
      <c r="D35" s="107" t="s">
        <v>42</v>
      </c>
      <c r="E35" s="108" t="s">
        <v>42</v>
      </c>
      <c r="G35" s="149">
        <v>340.85</v>
      </c>
      <c r="H35" s="149">
        <v>340.85</v>
      </c>
    </row>
    <row r="36" spans="1:8" ht="16.5" thickTop="1" thickBot="1">
      <c r="G36" s="107" t="s">
        <v>42</v>
      </c>
      <c r="H36" s="108" t="s">
        <v>42</v>
      </c>
    </row>
    <row r="37" spans="1:8" ht="15.75" thickTop="1">
      <c r="A37" s="458" t="s">
        <v>52</v>
      </c>
      <c r="B37" s="474"/>
      <c r="D37" s="458" t="s">
        <v>64</v>
      </c>
      <c r="E37" s="458"/>
      <c r="G37" s="118"/>
      <c r="H37" s="118"/>
    </row>
    <row r="38" spans="1:8">
      <c r="A38" s="118">
        <v>263.77999999999997</v>
      </c>
      <c r="B38" s="128">
        <v>263.77999999999997</v>
      </c>
      <c r="D38" s="144">
        <f>E38+E39+E40</f>
        <v>101.38</v>
      </c>
      <c r="E38" s="146">
        <v>34.54</v>
      </c>
      <c r="G38" s="458" t="s">
        <v>74</v>
      </c>
      <c r="H38" s="458"/>
    </row>
    <row r="39" spans="1:8" ht="15.75" thickBot="1">
      <c r="A39" s="107" t="s">
        <v>42</v>
      </c>
      <c r="B39" s="108" t="s">
        <v>42</v>
      </c>
      <c r="D39" s="145"/>
      <c r="E39" s="146">
        <v>36.5</v>
      </c>
      <c r="G39" s="155">
        <v>8040.7</v>
      </c>
      <c r="H39" s="155">
        <v>8040.7</v>
      </c>
    </row>
    <row r="40" spans="1:8" ht="16.5" thickTop="1" thickBot="1">
      <c r="A40" s="118"/>
      <c r="B40" s="118"/>
      <c r="D40" s="145"/>
      <c r="E40" s="146">
        <v>30.34</v>
      </c>
      <c r="G40" s="107" t="s">
        <v>42</v>
      </c>
      <c r="H40" s="108" t="s">
        <v>42</v>
      </c>
    </row>
    <row r="41" spans="1:8" ht="16.5" thickTop="1" thickBot="1">
      <c r="A41" s="475" t="s">
        <v>106</v>
      </c>
      <c r="B41" s="475"/>
      <c r="D41" s="107" t="s">
        <v>42</v>
      </c>
      <c r="E41" s="108" t="s">
        <v>42</v>
      </c>
    </row>
    <row r="42" spans="1:8" ht="15.75" thickTop="1">
      <c r="A42" s="118">
        <v>178.5</v>
      </c>
      <c r="B42" s="118">
        <v>178.5</v>
      </c>
      <c r="G42" s="459" t="s">
        <v>75</v>
      </c>
      <c r="H42" s="459"/>
    </row>
    <row r="43" spans="1:8" ht="15.75" thickBot="1">
      <c r="A43" s="107" t="s">
        <v>42</v>
      </c>
      <c r="B43" s="108" t="s">
        <v>42</v>
      </c>
      <c r="D43" s="458" t="s">
        <v>65</v>
      </c>
      <c r="E43" s="458"/>
      <c r="G43" s="150">
        <v>2467.81</v>
      </c>
      <c r="H43" s="150">
        <v>2467.81</v>
      </c>
    </row>
    <row r="44" spans="1:8" ht="16.5" thickTop="1" thickBot="1">
      <c r="D44" s="142">
        <v>441.78</v>
      </c>
      <c r="E44" s="134">
        <v>2229.11</v>
      </c>
      <c r="G44" s="107" t="s">
        <v>42</v>
      </c>
      <c r="H44" s="108" t="s">
        <v>42</v>
      </c>
    </row>
    <row r="45" spans="1:8" ht="15.75" thickTop="1">
      <c r="A45" s="459" t="s">
        <v>107</v>
      </c>
      <c r="B45" s="459"/>
      <c r="D45" s="143">
        <f>E44-D44</f>
        <v>1787.3300000000002</v>
      </c>
      <c r="E45" s="104"/>
      <c r="G45" s="499"/>
      <c r="H45" s="499"/>
    </row>
    <row r="46" spans="1:8" ht="15.75" thickBot="1">
      <c r="A46" s="118">
        <v>65.45</v>
      </c>
      <c r="B46" s="128">
        <v>65.45</v>
      </c>
      <c r="D46" s="107" t="s">
        <v>42</v>
      </c>
      <c r="E46" s="108" t="s">
        <v>42</v>
      </c>
      <c r="G46" s="118"/>
      <c r="H46" s="118"/>
    </row>
    <row r="47" spans="1:8" ht="16.5" thickTop="1" thickBot="1">
      <c r="A47" s="107" t="s">
        <v>42</v>
      </c>
      <c r="B47" s="108" t="s">
        <v>42</v>
      </c>
      <c r="G47" s="118"/>
      <c r="H47" s="118"/>
    </row>
    <row r="48" spans="1:8" ht="15.75" thickTop="1">
      <c r="A48" s="459" t="s">
        <v>76</v>
      </c>
      <c r="B48" s="459"/>
      <c r="D48" s="459" t="s">
        <v>85</v>
      </c>
      <c r="E48" s="459"/>
      <c r="F48" s="106"/>
      <c r="G48" s="459" t="s">
        <v>94</v>
      </c>
      <c r="H48" s="459"/>
    </row>
    <row r="49" spans="1:8">
      <c r="A49" s="150">
        <v>91.16</v>
      </c>
      <c r="B49" s="130">
        <v>91.16</v>
      </c>
      <c r="D49" s="156">
        <v>58</v>
      </c>
      <c r="E49" s="131">
        <v>58</v>
      </c>
      <c r="F49" s="106"/>
      <c r="G49" s="118">
        <v>517</v>
      </c>
      <c r="H49" s="113">
        <v>23735.89</v>
      </c>
    </row>
    <row r="50" spans="1:8" ht="15.75" thickBot="1">
      <c r="A50" s="107" t="s">
        <v>42</v>
      </c>
      <c r="B50" s="108" t="s">
        <v>42</v>
      </c>
      <c r="D50" s="107" t="s">
        <v>42</v>
      </c>
      <c r="E50" s="108" t="s">
        <v>42</v>
      </c>
      <c r="G50" s="118">
        <v>16327.67</v>
      </c>
      <c r="H50" s="114"/>
    </row>
    <row r="51" spans="1:8" ht="15.75" thickTop="1">
      <c r="A51" s="126"/>
      <c r="B51" s="126"/>
      <c r="D51" s="126"/>
      <c r="E51" s="126"/>
      <c r="G51" s="118">
        <f>H49-G50-G49</f>
        <v>6891.2199999999993</v>
      </c>
      <c r="H51" s="114"/>
    </row>
    <row r="52" spans="1:8" ht="15.75" thickBot="1">
      <c r="A52" s="459" t="s">
        <v>77</v>
      </c>
      <c r="B52" s="459"/>
      <c r="D52" s="458" t="s">
        <v>118</v>
      </c>
      <c r="E52" s="459"/>
      <c r="G52" s="107" t="s">
        <v>42</v>
      </c>
      <c r="H52" s="108" t="s">
        <v>42</v>
      </c>
    </row>
    <row r="53" spans="1:8" ht="15.75" thickTop="1">
      <c r="A53" s="156">
        <v>1500</v>
      </c>
      <c r="B53" s="131">
        <v>1500</v>
      </c>
      <c r="D53" s="155">
        <v>250</v>
      </c>
      <c r="E53" s="155">
        <v>250</v>
      </c>
      <c r="G53" s="126"/>
      <c r="H53" s="126"/>
    </row>
    <row r="54" spans="1:8" ht="15.75" thickBot="1">
      <c r="A54" s="107" t="s">
        <v>42</v>
      </c>
      <c r="B54" s="108" t="s">
        <v>42</v>
      </c>
      <c r="D54" s="107" t="s">
        <v>42</v>
      </c>
      <c r="E54" s="108" t="s">
        <v>42</v>
      </c>
      <c r="G54" s="459" t="s">
        <v>95</v>
      </c>
      <c r="H54" s="459"/>
    </row>
    <row r="55" spans="1:8" ht="15.75" thickTop="1">
      <c r="A55" s="126"/>
      <c r="B55" s="126"/>
      <c r="G55" s="118">
        <f>SUM(H55:H56)</f>
        <v>23218.89</v>
      </c>
      <c r="H55" s="113">
        <v>6891.22</v>
      </c>
    </row>
    <row r="56" spans="1:8">
      <c r="A56" s="458" t="s">
        <v>79</v>
      </c>
      <c r="B56" s="459"/>
      <c r="D56" s="458" t="s">
        <v>86</v>
      </c>
      <c r="E56" s="458"/>
      <c r="G56" s="118"/>
      <c r="H56" s="129">
        <v>16327.67</v>
      </c>
    </row>
    <row r="57" spans="1:8" ht="15.75" thickBot="1">
      <c r="A57" s="155">
        <v>150</v>
      </c>
      <c r="B57" s="155">
        <v>150</v>
      </c>
      <c r="D57" s="117">
        <f>SUM(E57:E60)</f>
        <v>22162.949999999997</v>
      </c>
      <c r="E57" s="114">
        <v>8279.4699999999993</v>
      </c>
      <c r="G57" s="107" t="s">
        <v>42</v>
      </c>
      <c r="H57" s="108" t="s">
        <v>42</v>
      </c>
    </row>
    <row r="58" spans="1:8" ht="16.5" thickTop="1" thickBot="1">
      <c r="A58" s="107" t="s">
        <v>42</v>
      </c>
      <c r="B58" s="108" t="s">
        <v>42</v>
      </c>
      <c r="D58" s="118"/>
      <c r="E58" s="115">
        <v>7250.5</v>
      </c>
    </row>
    <row r="59" spans="1:8" ht="15.75" thickTop="1">
      <c r="A59" s="126"/>
      <c r="B59" s="126"/>
      <c r="D59" s="118"/>
      <c r="E59" s="115">
        <v>6632.98</v>
      </c>
      <c r="G59" s="459" t="s">
        <v>96</v>
      </c>
      <c r="H59" s="459"/>
    </row>
    <row r="60" spans="1:8" ht="15.75" thickBot="1">
      <c r="A60" s="459" t="s">
        <v>81</v>
      </c>
      <c r="B60" s="459"/>
      <c r="D60" s="107" t="s">
        <v>42</v>
      </c>
      <c r="E60" s="108" t="s">
        <v>42</v>
      </c>
      <c r="G60" s="156">
        <v>13878.52</v>
      </c>
      <c r="H60" s="156">
        <v>13878.52</v>
      </c>
    </row>
    <row r="61" spans="1:8" ht="16.5" thickTop="1" thickBot="1">
      <c r="A61" s="156">
        <v>3000</v>
      </c>
      <c r="B61" s="156">
        <v>3000</v>
      </c>
      <c r="G61" s="107" t="s">
        <v>42</v>
      </c>
      <c r="H61" s="108" t="s">
        <v>42</v>
      </c>
    </row>
    <row r="62" spans="1:8" ht="16.5" thickTop="1" thickBot="1">
      <c r="A62" s="107" t="s">
        <v>42</v>
      </c>
      <c r="B62" s="108" t="s">
        <v>42</v>
      </c>
      <c r="D62" s="458" t="s">
        <v>88</v>
      </c>
      <c r="E62" s="458"/>
      <c r="G62" s="126"/>
      <c r="H62" s="126"/>
    </row>
    <row r="63" spans="1:8" ht="15.75" thickTop="1">
      <c r="D63" s="118">
        <f>SUM(E63:E66)</f>
        <v>384.29999999999995</v>
      </c>
      <c r="E63" s="114">
        <v>105.26</v>
      </c>
      <c r="G63" s="459" t="s">
        <v>97</v>
      </c>
      <c r="H63" s="459"/>
    </row>
    <row r="64" spans="1:8">
      <c r="A64" s="459" t="s">
        <v>114</v>
      </c>
      <c r="B64" s="459"/>
      <c r="D64" s="118"/>
      <c r="E64" s="115">
        <v>178.38</v>
      </c>
      <c r="G64" s="156">
        <v>2449.15</v>
      </c>
      <c r="H64" s="156">
        <v>2449.15</v>
      </c>
    </row>
    <row r="65" spans="1:8" ht="15.75" thickBot="1">
      <c r="A65" s="157">
        <v>220</v>
      </c>
      <c r="B65" s="157">
        <v>220</v>
      </c>
      <c r="D65" s="118"/>
      <c r="E65" s="115">
        <v>100.66</v>
      </c>
      <c r="G65" s="107" t="s">
        <v>42</v>
      </c>
      <c r="H65" s="108" t="s">
        <v>42</v>
      </c>
    </row>
    <row r="66" spans="1:8" ht="16.5" thickTop="1" thickBot="1">
      <c r="A66" s="107" t="s">
        <v>42</v>
      </c>
      <c r="B66" s="108" t="s">
        <v>42</v>
      </c>
      <c r="D66" s="107" t="s">
        <v>42</v>
      </c>
      <c r="E66" s="108" t="s">
        <v>42</v>
      </c>
      <c r="G66" s="126"/>
      <c r="H66" s="126"/>
    </row>
    <row r="67" spans="1:8" ht="15.75" thickTop="1">
      <c r="G67" s="459" t="s">
        <v>99</v>
      </c>
      <c r="H67" s="459"/>
    </row>
    <row r="68" spans="1:8">
      <c r="A68" s="459" t="s">
        <v>115</v>
      </c>
      <c r="B68" s="459"/>
      <c r="D68" s="458" t="s">
        <v>89</v>
      </c>
      <c r="E68" s="458"/>
      <c r="G68" s="156">
        <v>23218.89</v>
      </c>
      <c r="H68" s="156">
        <v>23218.89</v>
      </c>
    </row>
    <row r="69" spans="1:8" ht="15.75" thickBot="1">
      <c r="A69" s="157">
        <v>100</v>
      </c>
      <c r="B69" s="157">
        <v>100</v>
      </c>
      <c r="D69" s="119">
        <f>SUM(E69:E70)</f>
        <v>11.61</v>
      </c>
      <c r="E69" s="115">
        <v>4.28</v>
      </c>
      <c r="G69" s="107" t="s">
        <v>42</v>
      </c>
      <c r="H69" s="108" t="s">
        <v>42</v>
      </c>
    </row>
    <row r="70" spans="1:8" ht="16.5" thickTop="1" thickBot="1">
      <c r="A70" s="107" t="s">
        <v>42</v>
      </c>
      <c r="B70" s="108" t="s">
        <v>42</v>
      </c>
      <c r="D70" s="118"/>
      <c r="E70" s="123">
        <v>7.33</v>
      </c>
    </row>
    <row r="71" spans="1:8" ht="16.5" thickTop="1" thickBot="1">
      <c r="D71" s="107" t="s">
        <v>42</v>
      </c>
      <c r="E71" s="108" t="s">
        <v>42</v>
      </c>
      <c r="G71" s="459" t="s">
        <v>101</v>
      </c>
      <c r="H71" s="459"/>
    </row>
    <row r="72" spans="1:8" ht="15.75" thickTop="1">
      <c r="A72" s="458" t="s">
        <v>82</v>
      </c>
      <c r="B72" s="459"/>
      <c r="G72" s="156">
        <v>13878.52</v>
      </c>
      <c r="H72" s="156">
        <v>13878.52</v>
      </c>
    </row>
    <row r="73" spans="1:8" ht="15.75" thickBot="1">
      <c r="A73" s="156">
        <v>25</v>
      </c>
      <c r="B73" s="156">
        <v>25</v>
      </c>
      <c r="D73" s="458" t="s">
        <v>90</v>
      </c>
      <c r="E73" s="458"/>
      <c r="G73" s="107" t="s">
        <v>42</v>
      </c>
      <c r="H73" s="108" t="s">
        <v>42</v>
      </c>
    </row>
    <row r="74" spans="1:8" ht="16.5" thickTop="1" thickBot="1">
      <c r="A74" s="107" t="s">
        <v>42</v>
      </c>
      <c r="B74" s="108" t="s">
        <v>42</v>
      </c>
      <c r="D74" s="117">
        <f>SUM(E74:E77)</f>
        <v>19.72</v>
      </c>
      <c r="E74" s="114">
        <v>13.72</v>
      </c>
    </row>
    <row r="75" spans="1:8" ht="15.75" thickTop="1">
      <c r="D75" s="117"/>
      <c r="E75" s="115">
        <v>6</v>
      </c>
      <c r="G75" s="459" t="s">
        <v>98</v>
      </c>
      <c r="H75" s="459"/>
    </row>
    <row r="76" spans="1:8" ht="15.75" thickBot="1">
      <c r="A76" s="476" t="s">
        <v>83</v>
      </c>
      <c r="B76" s="459"/>
      <c r="D76" s="107" t="s">
        <v>42</v>
      </c>
      <c r="E76" s="108" t="s">
        <v>42</v>
      </c>
      <c r="G76" s="156">
        <v>2449.15</v>
      </c>
      <c r="H76" s="156">
        <v>2449.15</v>
      </c>
    </row>
    <row r="77" spans="1:8" ht="16.5" thickTop="1" thickBot="1">
      <c r="A77" s="119">
        <v>108</v>
      </c>
      <c r="B77" s="115">
        <v>108</v>
      </c>
      <c r="D77" s="105"/>
      <c r="E77" s="105"/>
      <c r="G77" s="107" t="s">
        <v>42</v>
      </c>
      <c r="H77" s="108" t="s">
        <v>42</v>
      </c>
    </row>
    <row r="78" spans="1:8" ht="16.5" thickTop="1" thickBot="1">
      <c r="A78" s="107" t="s">
        <v>42</v>
      </c>
      <c r="B78" s="108" t="s">
        <v>42</v>
      </c>
      <c r="D78" s="458" t="s">
        <v>91</v>
      </c>
      <c r="E78" s="458"/>
    </row>
    <row r="79" spans="1:8" ht="15.75" thickTop="1">
      <c r="D79" s="118">
        <f>SUM(E79:E82)</f>
        <v>750.54</v>
      </c>
      <c r="E79" s="114">
        <v>228.31</v>
      </c>
      <c r="F79" s="101"/>
      <c r="G79" s="459" t="s">
        <v>100</v>
      </c>
      <c r="H79" s="459"/>
    </row>
    <row r="80" spans="1:8">
      <c r="A80" s="476" t="s">
        <v>116</v>
      </c>
      <c r="B80" s="459"/>
      <c r="D80" s="118"/>
      <c r="E80" s="115">
        <v>280.64999999999998</v>
      </c>
      <c r="F80" s="101"/>
      <c r="G80" s="242">
        <v>6891.22</v>
      </c>
      <c r="H80" s="113">
        <v>6891.22</v>
      </c>
    </row>
    <row r="81" spans="1:8" ht="15.75" thickBot="1">
      <c r="A81" s="119">
        <v>50</v>
      </c>
      <c r="B81" s="115">
        <v>50</v>
      </c>
      <c r="D81" s="158"/>
      <c r="E81" s="159">
        <v>241.58</v>
      </c>
      <c r="F81" s="101"/>
      <c r="G81" s="107" t="s">
        <v>42</v>
      </c>
      <c r="H81" s="108" t="s">
        <v>42</v>
      </c>
    </row>
    <row r="82" spans="1:8" ht="16.5" thickTop="1" thickBot="1">
      <c r="A82" s="107" t="s">
        <v>42</v>
      </c>
      <c r="B82" s="108" t="s">
        <v>42</v>
      </c>
      <c r="D82" s="107" t="s">
        <v>42</v>
      </c>
      <c r="E82" s="108" t="s">
        <v>42</v>
      </c>
      <c r="F82" s="101"/>
    </row>
    <row r="83" spans="1:8" ht="15.75" thickTop="1">
      <c r="F83" s="101"/>
      <c r="G83" s="459" t="s">
        <v>102</v>
      </c>
      <c r="H83" s="459"/>
    </row>
    <row r="84" spans="1:8" ht="15.75" thickBot="1">
      <c r="A84" s="459" t="s">
        <v>117</v>
      </c>
      <c r="B84" s="459"/>
      <c r="D84" s="458" t="s">
        <v>90</v>
      </c>
      <c r="E84" s="458"/>
      <c r="F84" s="101"/>
      <c r="G84" s="242"/>
      <c r="H84" s="243">
        <v>6891.22</v>
      </c>
    </row>
    <row r="85" spans="1:8" ht="15.75" thickTop="1">
      <c r="A85" s="119">
        <v>212</v>
      </c>
      <c r="B85" s="115">
        <v>212</v>
      </c>
      <c r="D85" s="117">
        <f>SUM(E85:E87)</f>
        <v>247.10999999999999</v>
      </c>
      <c r="E85" s="114">
        <v>148.29</v>
      </c>
      <c r="G85" s="317"/>
      <c r="H85" s="317"/>
    </row>
    <row r="86" spans="1:8" ht="15.75" thickBot="1">
      <c r="A86" s="107" t="s">
        <v>42</v>
      </c>
      <c r="B86" s="108" t="s">
        <v>42</v>
      </c>
      <c r="D86" s="117"/>
      <c r="E86" s="115">
        <v>98.82</v>
      </c>
      <c r="G86" s="116"/>
      <c r="H86" s="116"/>
    </row>
    <row r="87" spans="1:8" ht="16.5" thickTop="1" thickBot="1">
      <c r="D87" s="107" t="s">
        <v>42</v>
      </c>
      <c r="E87" s="108" t="s">
        <v>42</v>
      </c>
      <c r="G87" s="106"/>
      <c r="H87" s="106"/>
    </row>
    <row r="88" spans="1:8" ht="15.75" thickTop="1">
      <c r="A88" s="459" t="s">
        <v>114</v>
      </c>
      <c r="B88" s="459"/>
      <c r="G88" s="106"/>
      <c r="H88" s="106"/>
    </row>
    <row r="89" spans="1:8">
      <c r="A89" s="119">
        <v>55</v>
      </c>
      <c r="B89" s="115">
        <v>55</v>
      </c>
      <c r="D89" s="458" t="s">
        <v>93</v>
      </c>
      <c r="E89" s="458"/>
      <c r="G89" s="106"/>
      <c r="H89" s="106"/>
    </row>
    <row r="90" spans="1:8" ht="15.75" thickBot="1">
      <c r="A90" s="107" t="s">
        <v>42</v>
      </c>
      <c r="B90" s="108" t="s">
        <v>42</v>
      </c>
      <c r="D90" s="160">
        <v>159.66</v>
      </c>
      <c r="E90" s="102">
        <v>159.66</v>
      </c>
      <c r="G90" s="106"/>
      <c r="H90" s="106"/>
    </row>
    <row r="91" spans="1:8" ht="16.5" thickTop="1" thickBot="1">
      <c r="D91" s="107" t="s">
        <v>42</v>
      </c>
      <c r="E91" s="108" t="s">
        <v>42</v>
      </c>
      <c r="G91" s="106"/>
      <c r="H91" s="106"/>
    </row>
    <row r="92" spans="1:8" ht="15.75" thickTop="1">
      <c r="G92" s="106"/>
      <c r="H92" s="106"/>
    </row>
    <row r="93" spans="1:8">
      <c r="G93" s="106"/>
      <c r="H93" s="106"/>
    </row>
  </sheetData>
  <mergeCells count="58">
    <mergeCell ref="D84:E84"/>
    <mergeCell ref="D89:E89"/>
    <mergeCell ref="G71:H71"/>
    <mergeCell ref="D73:E73"/>
    <mergeCell ref="G75:H75"/>
    <mergeCell ref="D78:E78"/>
    <mergeCell ref="G79:H79"/>
    <mergeCell ref="G83:H83"/>
    <mergeCell ref="A80:B80"/>
    <mergeCell ref="D56:E56"/>
    <mergeCell ref="G59:H59"/>
    <mergeCell ref="D62:E62"/>
    <mergeCell ref="G63:H63"/>
    <mergeCell ref="G67:H67"/>
    <mergeCell ref="A84:B84"/>
    <mergeCell ref="A88:B88"/>
    <mergeCell ref="G42:H42"/>
    <mergeCell ref="A48:B48"/>
    <mergeCell ref="A52:B52"/>
    <mergeCell ref="A56:B56"/>
    <mergeCell ref="A60:B60"/>
    <mergeCell ref="A64:B64"/>
    <mergeCell ref="D48:E48"/>
    <mergeCell ref="G48:H48"/>
    <mergeCell ref="D52:E52"/>
    <mergeCell ref="G54:H54"/>
    <mergeCell ref="D68:E68"/>
    <mergeCell ref="A68:B68"/>
    <mergeCell ref="A72:B72"/>
    <mergeCell ref="A76:B76"/>
    <mergeCell ref="G38:H38"/>
    <mergeCell ref="A18:B18"/>
    <mergeCell ref="A37:B37"/>
    <mergeCell ref="A41:B41"/>
    <mergeCell ref="A45:B45"/>
    <mergeCell ref="D19:E19"/>
    <mergeCell ref="D23:E23"/>
    <mergeCell ref="D31:E31"/>
    <mergeCell ref="D37:E37"/>
    <mergeCell ref="D43:E43"/>
    <mergeCell ref="G18:H18"/>
    <mergeCell ref="G22:H22"/>
    <mergeCell ref="G26:H26"/>
    <mergeCell ref="G30:H30"/>
    <mergeCell ref="G34:H34"/>
    <mergeCell ref="G45:H45"/>
    <mergeCell ref="D15:E15"/>
    <mergeCell ref="A1:B1"/>
    <mergeCell ref="A2:H2"/>
    <mergeCell ref="A3:B3"/>
    <mergeCell ref="D3:E3"/>
    <mergeCell ref="G3:H3"/>
    <mergeCell ref="D7:E7"/>
    <mergeCell ref="A8:B8"/>
    <mergeCell ref="G9:H9"/>
    <mergeCell ref="D11:E11"/>
    <mergeCell ref="A12:B12"/>
    <mergeCell ref="G14:H1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8"/>
  <sheetViews>
    <sheetView topLeftCell="A97" workbookViewId="0">
      <selection activeCell="D105" sqref="D105:E118"/>
    </sheetView>
  </sheetViews>
  <sheetFormatPr defaultRowHeight="15"/>
  <cols>
    <col min="1" max="2" width="12.42578125" customWidth="1"/>
    <col min="3" max="3" width="4.42578125" customWidth="1"/>
    <col min="4" max="5" width="12.42578125" customWidth="1"/>
    <col min="6" max="6" width="4.42578125" customWidth="1"/>
    <col min="7" max="8" width="12.42578125" customWidth="1"/>
    <col min="10" max="10" width="10.140625" bestFit="1" customWidth="1"/>
  </cols>
  <sheetData>
    <row r="1" spans="1:9" ht="15.75">
      <c r="A1" s="489" t="s">
        <v>38</v>
      </c>
      <c r="B1" s="489"/>
      <c r="C1" s="127"/>
      <c r="D1" s="127"/>
      <c r="E1" s="127"/>
      <c r="F1" s="127"/>
      <c r="G1" s="127"/>
      <c r="H1" s="127"/>
      <c r="I1" s="118"/>
    </row>
    <row r="2" spans="1:9" ht="15.75">
      <c r="A2" s="491" t="s">
        <v>103</v>
      </c>
      <c r="B2" s="491"/>
      <c r="C2" s="491"/>
      <c r="D2" s="491"/>
      <c r="E2" s="491"/>
      <c r="F2" s="491"/>
      <c r="G2" s="491"/>
      <c r="H2" s="491"/>
      <c r="I2" s="118"/>
    </row>
    <row r="3" spans="1:9">
      <c r="A3" s="478" t="s">
        <v>44</v>
      </c>
      <c r="B3" s="478"/>
      <c r="C3" s="118"/>
      <c r="D3" s="459" t="s">
        <v>48</v>
      </c>
      <c r="E3" s="459"/>
      <c r="F3" s="118"/>
      <c r="G3" s="478" t="s">
        <v>60</v>
      </c>
      <c r="H3" s="478"/>
      <c r="I3" s="118"/>
    </row>
    <row r="4" spans="1:9">
      <c r="A4" s="246">
        <v>23.38</v>
      </c>
      <c r="B4" s="276">
        <v>23.38</v>
      </c>
      <c r="C4" s="117"/>
      <c r="D4" s="325">
        <f>'καθολικο νοεμβριοσ'!A35-'καθολικο νοεμβριοσ'!B35</f>
        <v>107235.81</v>
      </c>
      <c r="E4" s="343">
        <v>3108</v>
      </c>
      <c r="F4" s="118"/>
      <c r="G4" s="246">
        <v>16.72</v>
      </c>
      <c r="H4" s="298">
        <f>SUM(G4:G5)</f>
        <v>25.27</v>
      </c>
      <c r="I4" s="118"/>
    </row>
    <row r="5" spans="1:9" ht="15.75" thickBot="1">
      <c r="A5" s="253" t="s">
        <v>42</v>
      </c>
      <c r="B5" s="275" t="s">
        <v>42</v>
      </c>
      <c r="C5" s="117"/>
      <c r="D5" s="341">
        <v>10348.92</v>
      </c>
      <c r="E5" s="115">
        <v>10</v>
      </c>
      <c r="F5" s="118"/>
      <c r="G5" s="248">
        <v>8.5500000000000007</v>
      </c>
      <c r="H5" s="319"/>
      <c r="I5" s="118"/>
    </row>
    <row r="6" spans="1:9" ht="16.5" thickTop="1" thickBot="1">
      <c r="A6" s="118"/>
      <c r="B6" s="118"/>
      <c r="C6" s="117"/>
      <c r="D6" s="342">
        <v>7806.74</v>
      </c>
      <c r="E6" s="115">
        <v>32.130000000000003</v>
      </c>
      <c r="F6" s="118"/>
      <c r="G6" s="253" t="s">
        <v>42</v>
      </c>
      <c r="H6" s="275" t="s">
        <v>42</v>
      </c>
      <c r="I6" s="118"/>
    </row>
    <row r="7" spans="1:9" ht="15.75" thickTop="1">
      <c r="A7" s="483" t="s">
        <v>41</v>
      </c>
      <c r="B7" s="497"/>
      <c r="C7" s="117"/>
      <c r="D7" s="342">
        <v>3873.75</v>
      </c>
      <c r="E7" s="115">
        <v>30</v>
      </c>
      <c r="F7" s="118"/>
      <c r="G7" s="118"/>
      <c r="H7" s="118"/>
      <c r="I7" s="118"/>
    </row>
    <row r="8" spans="1:9">
      <c r="A8" s="246">
        <v>150</v>
      </c>
      <c r="B8" s="247">
        <f>SUM(A8:A9)</f>
        <v>298</v>
      </c>
      <c r="C8" s="118"/>
      <c r="D8" s="325">
        <v>3018.57</v>
      </c>
      <c r="E8" s="115">
        <v>163.5</v>
      </c>
      <c r="F8" s="118"/>
      <c r="G8" s="458" t="s">
        <v>62</v>
      </c>
      <c r="H8" s="458"/>
      <c r="I8" s="118"/>
    </row>
    <row r="9" spans="1:9">
      <c r="A9" s="248">
        <v>148</v>
      </c>
      <c r="B9" s="249"/>
      <c r="C9" s="118"/>
      <c r="D9" s="325">
        <v>8069.68</v>
      </c>
      <c r="E9" s="115">
        <v>104.72</v>
      </c>
      <c r="F9" s="118"/>
      <c r="G9" s="136">
        <v>5.13</v>
      </c>
      <c r="H9" s="326">
        <f>SUM(G9:G16)</f>
        <v>379.95</v>
      </c>
      <c r="I9" s="118"/>
    </row>
    <row r="10" spans="1:9" ht="15.75" thickBot="1">
      <c r="A10" s="166" t="s">
        <v>42</v>
      </c>
      <c r="B10" s="167" t="s">
        <v>42</v>
      </c>
      <c r="C10" s="118"/>
      <c r="D10" s="325">
        <v>9055.7099999999991</v>
      </c>
      <c r="E10" s="121">
        <v>20.83</v>
      </c>
      <c r="F10" s="118"/>
      <c r="G10" s="136">
        <v>3.33</v>
      </c>
      <c r="H10" s="138"/>
      <c r="I10" s="118"/>
    </row>
    <row r="11" spans="1:9" ht="15.75" thickTop="1">
      <c r="A11" s="335"/>
      <c r="B11" s="245"/>
      <c r="C11" s="118"/>
      <c r="D11" s="106"/>
      <c r="E11" s="115">
        <v>25.48</v>
      </c>
      <c r="F11" s="118"/>
      <c r="G11" s="136">
        <v>12.55</v>
      </c>
      <c r="H11" s="138"/>
      <c r="I11" s="118"/>
    </row>
    <row r="12" spans="1:9">
      <c r="A12" s="478" t="s">
        <v>43</v>
      </c>
      <c r="B12" s="478"/>
      <c r="C12" s="118"/>
      <c r="D12" s="106"/>
      <c r="E12" s="115">
        <v>78.58</v>
      </c>
      <c r="F12" s="118"/>
      <c r="G12" s="136">
        <v>15.2</v>
      </c>
      <c r="H12" s="139"/>
      <c r="I12" s="118"/>
    </row>
    <row r="13" spans="1:9">
      <c r="A13" s="246">
        <v>88</v>
      </c>
      <c r="B13" s="247">
        <f>SUM(A13:A14)</f>
        <v>133</v>
      </c>
      <c r="C13" s="118"/>
      <c r="D13" s="106"/>
      <c r="E13" s="115">
        <v>95.2</v>
      </c>
      <c r="F13" s="118"/>
      <c r="G13" s="117">
        <v>1.17</v>
      </c>
      <c r="H13" s="114"/>
      <c r="I13" s="118"/>
    </row>
    <row r="14" spans="1:9">
      <c r="A14" s="251">
        <v>45</v>
      </c>
      <c r="B14" s="233"/>
      <c r="C14" s="118"/>
      <c r="D14" s="106"/>
      <c r="E14" s="115">
        <v>14.17</v>
      </c>
      <c r="F14" s="118"/>
      <c r="G14" s="327">
        <v>4.37</v>
      </c>
      <c r="H14" s="337"/>
      <c r="I14" s="118"/>
    </row>
    <row r="15" spans="1:9" ht="15.75" thickBot="1">
      <c r="A15" s="253" t="s">
        <v>42</v>
      </c>
      <c r="B15" s="275" t="s">
        <v>42</v>
      </c>
      <c r="C15" s="118"/>
      <c r="D15" s="106"/>
      <c r="E15" s="115">
        <v>161.32</v>
      </c>
      <c r="F15" s="118"/>
      <c r="G15" s="119">
        <v>53.2</v>
      </c>
      <c r="H15" s="114"/>
      <c r="I15" s="118"/>
    </row>
    <row r="16" spans="1:9" ht="15.75" thickTop="1">
      <c r="A16" s="117"/>
      <c r="B16" s="118"/>
      <c r="C16" s="118"/>
      <c r="D16" s="106"/>
      <c r="E16" s="115">
        <v>53.55</v>
      </c>
      <c r="F16" s="118"/>
      <c r="G16" s="119">
        <v>285</v>
      </c>
      <c r="H16" s="129"/>
      <c r="I16" s="118"/>
    </row>
    <row r="17" spans="1:9" ht="15.75" thickBot="1">
      <c r="A17" s="459" t="s">
        <v>105</v>
      </c>
      <c r="B17" s="459"/>
      <c r="C17" s="118"/>
      <c r="D17" s="106"/>
      <c r="E17" s="115">
        <v>333.2</v>
      </c>
      <c r="F17" s="118"/>
      <c r="G17" s="107" t="s">
        <v>42</v>
      </c>
      <c r="H17" s="108" t="s">
        <v>42</v>
      </c>
      <c r="I17" s="118"/>
    </row>
    <row r="18" spans="1:9" ht="15.75" thickTop="1">
      <c r="A18" s="341">
        <v>10348.92</v>
      </c>
      <c r="B18" s="343">
        <v>10348.92</v>
      </c>
      <c r="C18" s="118"/>
      <c r="D18" s="116"/>
      <c r="E18" s="115">
        <v>100</v>
      </c>
      <c r="F18" s="118"/>
      <c r="G18" s="118"/>
      <c r="H18" s="118"/>
      <c r="I18" s="118"/>
    </row>
    <row r="19" spans="1:9">
      <c r="A19" s="342">
        <v>7806.74</v>
      </c>
      <c r="B19" s="344">
        <v>7806.74</v>
      </c>
      <c r="C19" s="118"/>
      <c r="D19" s="101"/>
      <c r="E19" s="121">
        <v>27.37</v>
      </c>
      <c r="F19" s="118"/>
      <c r="G19" s="458" t="s">
        <v>63</v>
      </c>
      <c r="H19" s="458"/>
      <c r="I19" s="118"/>
    </row>
    <row r="20" spans="1:9">
      <c r="A20" s="342">
        <v>3873.75</v>
      </c>
      <c r="B20" s="344">
        <v>3873.75</v>
      </c>
      <c r="C20" s="118"/>
      <c r="E20" s="324">
        <v>1485</v>
      </c>
      <c r="F20" s="118"/>
      <c r="G20" s="365">
        <f>SUM(H20:H25)</f>
        <v>3375.12</v>
      </c>
      <c r="H20" s="151">
        <v>830.01</v>
      </c>
      <c r="I20" s="118"/>
    </row>
    <row r="21" spans="1:9">
      <c r="A21" s="342">
        <v>3018.57</v>
      </c>
      <c r="B21" s="344">
        <v>3018.57</v>
      </c>
      <c r="C21" s="118"/>
      <c r="D21" s="118"/>
      <c r="E21" s="344">
        <v>8116.41</v>
      </c>
      <c r="F21" s="118"/>
      <c r="G21" s="317"/>
      <c r="H21" s="152">
        <v>620.20000000000005</v>
      </c>
      <c r="I21" s="118"/>
    </row>
    <row r="22" spans="1:9">
      <c r="A22" s="342">
        <v>8069.68</v>
      </c>
      <c r="B22" s="344">
        <v>8069.68</v>
      </c>
      <c r="C22" s="118"/>
      <c r="D22" s="118"/>
      <c r="E22" s="114">
        <v>694.61</v>
      </c>
      <c r="F22" s="118"/>
      <c r="G22" s="317"/>
      <c r="H22" s="152">
        <v>315.14999999999998</v>
      </c>
      <c r="I22" s="118"/>
    </row>
    <row r="23" spans="1:9">
      <c r="A23" s="342">
        <v>9055.7099999999991</v>
      </c>
      <c r="B23" s="345">
        <v>9055.7099999999991</v>
      </c>
      <c r="C23" s="118"/>
      <c r="D23" s="118"/>
      <c r="E23" s="114">
        <v>489.77</v>
      </c>
      <c r="F23" s="118"/>
      <c r="H23" s="328">
        <v>241.85</v>
      </c>
      <c r="I23" s="118"/>
    </row>
    <row r="24" spans="1:9" ht="15.75" thickBot="1">
      <c r="A24" s="253" t="s">
        <v>42</v>
      </c>
      <c r="B24" s="275" t="s">
        <v>42</v>
      </c>
      <c r="C24" s="118"/>
      <c r="D24" s="118"/>
      <c r="E24" s="344">
        <v>3148.11</v>
      </c>
      <c r="F24" s="118"/>
      <c r="H24" s="328">
        <v>642.36</v>
      </c>
      <c r="I24" s="118"/>
    </row>
    <row r="25" spans="1:9" ht="15.75" thickTop="1">
      <c r="A25" s="117"/>
      <c r="B25" s="118"/>
      <c r="C25" s="118"/>
      <c r="D25" s="118"/>
      <c r="E25" s="344">
        <v>6117.36</v>
      </c>
      <c r="F25" s="118"/>
      <c r="H25" s="329">
        <v>725.55</v>
      </c>
      <c r="I25" s="118"/>
    </row>
    <row r="26" spans="1:9" ht="15.75" thickBot="1">
      <c r="A26" s="478" t="s">
        <v>50</v>
      </c>
      <c r="B26" s="492"/>
      <c r="C26" s="118"/>
      <c r="D26" s="118"/>
      <c r="E26" s="344">
        <v>6580.81</v>
      </c>
      <c r="F26" s="118"/>
      <c r="G26" s="107" t="s">
        <v>42</v>
      </c>
      <c r="H26" s="108" t="s">
        <v>42</v>
      </c>
      <c r="I26" s="118"/>
    </row>
    <row r="27" spans="1:9" ht="15.75" thickTop="1">
      <c r="A27" s="310">
        <v>104.72</v>
      </c>
      <c r="B27" s="272">
        <v>104.72</v>
      </c>
      <c r="C27" s="117"/>
      <c r="D27" s="140"/>
      <c r="E27" s="129">
        <v>982.56</v>
      </c>
      <c r="F27" s="118"/>
      <c r="I27" s="118"/>
    </row>
    <row r="28" spans="1:9">
      <c r="A28" s="101">
        <v>53.55</v>
      </c>
      <c r="B28">
        <v>53.55</v>
      </c>
      <c r="C28" s="118"/>
      <c r="D28" s="325">
        <f>SUM(D4:D27)</f>
        <v>149409.18</v>
      </c>
      <c r="E28" s="325">
        <f>SUM(E4:E27)</f>
        <v>31972.680000000004</v>
      </c>
      <c r="F28" s="118"/>
      <c r="G28" s="458" t="s">
        <v>64</v>
      </c>
      <c r="H28" s="458"/>
      <c r="I28" s="118"/>
    </row>
    <row r="29" spans="1:9" ht="15.75" thickBot="1">
      <c r="A29" s="253" t="s">
        <v>42</v>
      </c>
      <c r="B29" s="275" t="s">
        <v>42</v>
      </c>
      <c r="C29" s="118"/>
      <c r="D29" s="118"/>
      <c r="E29" s="118"/>
      <c r="F29" s="118"/>
      <c r="G29" s="144">
        <f>SUM(H29:H34)</f>
        <v>207.13</v>
      </c>
      <c r="H29" s="146">
        <v>47.86</v>
      </c>
      <c r="I29" s="118"/>
    </row>
    <row r="30" spans="1:9" ht="15.75" thickTop="1">
      <c r="A30" s="101"/>
      <c r="C30" s="118"/>
      <c r="D30" s="459" t="s">
        <v>109</v>
      </c>
      <c r="E30" s="459"/>
      <c r="F30" s="118"/>
      <c r="G30" s="145"/>
      <c r="H30" s="146">
        <v>47.04</v>
      </c>
      <c r="I30" s="118"/>
    </row>
    <row r="31" spans="1:9">
      <c r="A31" s="478" t="s">
        <v>121</v>
      </c>
      <c r="B31" s="478"/>
      <c r="C31" s="118"/>
      <c r="D31" s="119">
        <v>78.58</v>
      </c>
      <c r="E31" s="119">
        <v>78.58</v>
      </c>
      <c r="F31" s="118"/>
      <c r="G31" s="145"/>
      <c r="H31" s="146">
        <v>9.0299999999999994</v>
      </c>
      <c r="I31" s="118"/>
    </row>
    <row r="32" spans="1:9" ht="15.75" thickBot="1">
      <c r="A32" s="254">
        <v>20.83</v>
      </c>
      <c r="B32" s="268">
        <v>20.83</v>
      </c>
      <c r="C32" s="117"/>
      <c r="D32" s="107" t="s">
        <v>42</v>
      </c>
      <c r="E32" s="108" t="s">
        <v>42</v>
      </c>
      <c r="F32" s="118"/>
      <c r="H32" s="330">
        <v>14.2</v>
      </c>
      <c r="I32" s="118"/>
    </row>
    <row r="33" spans="1:9" ht="16.5" thickTop="1" thickBot="1">
      <c r="A33" s="253" t="s">
        <v>42</v>
      </c>
      <c r="B33" s="275" t="s">
        <v>42</v>
      </c>
      <c r="C33" s="118"/>
      <c r="F33" s="118"/>
      <c r="G33" s="118"/>
      <c r="H33" s="114">
        <v>46.4</v>
      </c>
      <c r="I33" s="118"/>
    </row>
    <row r="34" spans="1:9" ht="15.75" thickTop="1">
      <c r="A34" s="101"/>
      <c r="C34" s="118"/>
      <c r="D34" s="483" t="s">
        <v>54</v>
      </c>
      <c r="E34" s="498"/>
      <c r="F34" s="118"/>
      <c r="H34" s="331">
        <v>42.6</v>
      </c>
      <c r="I34" s="118"/>
    </row>
    <row r="35" spans="1:9" ht="15.75" thickBot="1">
      <c r="A35" s="478" t="s">
        <v>53</v>
      </c>
      <c r="B35" s="492"/>
      <c r="C35" s="118"/>
      <c r="D35" s="311">
        <v>1485</v>
      </c>
      <c r="E35" s="364">
        <v>1485</v>
      </c>
      <c r="F35" s="118"/>
      <c r="G35" s="107" t="s">
        <v>42</v>
      </c>
      <c r="H35" s="108" t="s">
        <v>42</v>
      </c>
      <c r="I35" s="118"/>
    </row>
    <row r="36" spans="1:9" ht="16.5" thickTop="1" thickBot="1">
      <c r="A36" s="314">
        <v>25.48</v>
      </c>
      <c r="B36" s="262">
        <v>25.48</v>
      </c>
      <c r="C36" s="117"/>
      <c r="D36" s="253" t="s">
        <v>42</v>
      </c>
      <c r="E36" s="275" t="s">
        <v>42</v>
      </c>
      <c r="F36" s="118"/>
      <c r="I36" s="118"/>
    </row>
    <row r="37" spans="1:9" ht="16.5" thickTop="1" thickBot="1">
      <c r="A37" s="253" t="s">
        <v>42</v>
      </c>
      <c r="B37" s="275" t="s">
        <v>42</v>
      </c>
      <c r="C37" s="118"/>
      <c r="D37" s="118"/>
      <c r="E37" s="118"/>
      <c r="F37" s="118"/>
      <c r="G37" s="458" t="s">
        <v>65</v>
      </c>
      <c r="H37" s="458"/>
      <c r="I37" s="118"/>
    </row>
    <row r="38" spans="1:9" ht="15.75" thickTop="1">
      <c r="A38" s="101"/>
      <c r="C38" s="118"/>
      <c r="D38" s="478" t="s">
        <v>58</v>
      </c>
      <c r="E38" s="478"/>
      <c r="F38" s="118"/>
      <c r="G38" s="142">
        <v>434.14</v>
      </c>
      <c r="H38" s="347">
        <v>3582.25</v>
      </c>
      <c r="I38" s="118"/>
    </row>
    <row r="39" spans="1:9">
      <c r="A39" s="459" t="s">
        <v>106</v>
      </c>
      <c r="B39" s="459"/>
      <c r="C39" s="118"/>
      <c r="D39" s="348">
        <v>6117.36</v>
      </c>
      <c r="E39" s="349">
        <v>6117.36</v>
      </c>
      <c r="F39" s="117"/>
      <c r="G39" s="346">
        <v>3148.11</v>
      </c>
      <c r="H39" s="316"/>
      <c r="I39" s="118"/>
    </row>
    <row r="40" spans="1:9" ht="15.75" thickBot="1">
      <c r="A40" s="336">
        <v>163.5</v>
      </c>
      <c r="B40" s="120">
        <v>163.5</v>
      </c>
      <c r="C40" s="118"/>
      <c r="D40" s="325">
        <v>6580.81</v>
      </c>
      <c r="E40" s="325">
        <v>6580.81</v>
      </c>
      <c r="F40" s="118"/>
      <c r="G40" s="107" t="s">
        <v>42</v>
      </c>
      <c r="H40" s="108" t="s">
        <v>42</v>
      </c>
      <c r="I40" s="118"/>
    </row>
    <row r="41" spans="1:9" ht="16.5" thickTop="1" thickBot="1">
      <c r="A41" s="117">
        <v>161.32</v>
      </c>
      <c r="B41" s="114">
        <v>161.32</v>
      </c>
      <c r="C41" s="118"/>
      <c r="D41" s="253" t="s">
        <v>42</v>
      </c>
      <c r="E41" s="275" t="s">
        <v>42</v>
      </c>
      <c r="F41" s="118"/>
      <c r="G41" s="500" t="s">
        <v>66</v>
      </c>
      <c r="H41" s="500"/>
      <c r="I41" s="118"/>
    </row>
    <row r="42" spans="1:9" ht="16.5" thickTop="1" thickBot="1">
      <c r="A42" s="253" t="s">
        <v>42</v>
      </c>
      <c r="B42" s="275" t="s">
        <v>42</v>
      </c>
      <c r="C42" s="118"/>
      <c r="D42" s="118"/>
      <c r="E42" s="118"/>
      <c r="F42" s="118"/>
      <c r="G42" s="109">
        <f>SUM(H42:H47)</f>
        <v>478.57999999999993</v>
      </c>
      <c r="H42" s="151">
        <v>180.62</v>
      </c>
      <c r="I42" s="118"/>
    </row>
    <row r="43" spans="1:9" ht="15.75" thickTop="1">
      <c r="A43" s="101"/>
      <c r="C43" s="118"/>
      <c r="D43" s="478" t="s">
        <v>59</v>
      </c>
      <c r="E43" s="478"/>
      <c r="F43" s="118"/>
      <c r="G43" s="145"/>
      <c r="H43" s="152">
        <v>34.22</v>
      </c>
      <c r="I43" s="118"/>
    </row>
    <row r="44" spans="1:9">
      <c r="A44" s="459" t="s">
        <v>107</v>
      </c>
      <c r="B44" s="459"/>
      <c r="C44" s="118"/>
      <c r="D44" s="292">
        <v>13.5</v>
      </c>
      <c r="E44" s="293">
        <f>SUM(D44:D46)</f>
        <v>28.92</v>
      </c>
      <c r="F44" s="118"/>
      <c r="G44" s="145"/>
      <c r="H44" s="152">
        <v>17.420000000000002</v>
      </c>
      <c r="I44" s="118"/>
    </row>
    <row r="45" spans="1:9">
      <c r="A45" s="242">
        <v>27.37</v>
      </c>
      <c r="B45" s="118">
        <v>27.37</v>
      </c>
      <c r="C45" s="118"/>
      <c r="D45" s="294">
        <v>2.1</v>
      </c>
      <c r="E45" s="320"/>
      <c r="F45" s="118"/>
      <c r="H45" s="328">
        <v>52.7</v>
      </c>
      <c r="I45" s="118"/>
    </row>
    <row r="46" spans="1:9" ht="15.75" thickBot="1">
      <c r="A46" s="107" t="s">
        <v>42</v>
      </c>
      <c r="B46" s="108" t="s">
        <v>42</v>
      </c>
      <c r="C46" s="118"/>
      <c r="D46" s="296">
        <v>13.32</v>
      </c>
      <c r="E46" s="297"/>
      <c r="F46" s="118"/>
      <c r="G46" s="118"/>
      <c r="H46" s="114">
        <v>35.520000000000003</v>
      </c>
      <c r="I46" s="118"/>
    </row>
    <row r="47" spans="1:9" ht="16.5" thickTop="1" thickBot="1">
      <c r="A47" s="117"/>
      <c r="B47" s="118"/>
      <c r="C47" s="118"/>
      <c r="D47" s="253" t="s">
        <v>42</v>
      </c>
      <c r="E47" s="275" t="s">
        <v>42</v>
      </c>
      <c r="F47" s="118"/>
      <c r="G47" s="140"/>
      <c r="H47" s="129">
        <v>158.1</v>
      </c>
      <c r="I47" s="118"/>
    </row>
    <row r="48" spans="1:9" ht="16.5" thickTop="1" thickBot="1">
      <c r="A48" s="117"/>
      <c r="B48" s="117"/>
      <c r="C48" s="118"/>
      <c r="D48" s="118"/>
      <c r="E48" s="118"/>
      <c r="F48" s="118"/>
      <c r="G48" s="107" t="s">
        <v>42</v>
      </c>
      <c r="H48" s="108" t="s">
        <v>42</v>
      </c>
      <c r="I48" s="118"/>
    </row>
    <row r="49" spans="1:9" ht="15.75" thickTop="1">
      <c r="A49" s="458" t="s">
        <v>67</v>
      </c>
      <c r="B49" s="458"/>
      <c r="C49" s="118"/>
      <c r="D49" s="459" t="s">
        <v>76</v>
      </c>
      <c r="E49" s="459"/>
      <c r="F49" s="118"/>
      <c r="G49" s="459" t="s">
        <v>117</v>
      </c>
      <c r="H49" s="459"/>
      <c r="I49" s="118"/>
    </row>
    <row r="50" spans="1:9">
      <c r="A50" s="109">
        <f>SUM(B50:B55)</f>
        <v>11.190000000000001</v>
      </c>
      <c r="B50" s="151">
        <v>4.41</v>
      </c>
      <c r="C50" s="118"/>
      <c r="D50" s="6">
        <v>91.12</v>
      </c>
      <c r="E50" s="334">
        <v>91.12</v>
      </c>
      <c r="F50" s="117"/>
      <c r="G50" s="119">
        <v>100</v>
      </c>
      <c r="H50" s="120">
        <v>100</v>
      </c>
      <c r="I50" s="118"/>
    </row>
    <row r="51" spans="1:9" ht="15.75" thickBot="1">
      <c r="A51" s="145"/>
      <c r="B51" s="152">
        <v>0.24</v>
      </c>
      <c r="C51" s="118"/>
      <c r="D51" s="6">
        <v>94.16</v>
      </c>
      <c r="E51" s="334">
        <v>94.16</v>
      </c>
      <c r="F51" s="117"/>
      <c r="G51" s="253" t="s">
        <v>42</v>
      </c>
      <c r="H51" s="275" t="s">
        <v>42</v>
      </c>
      <c r="I51" s="118"/>
    </row>
    <row r="52" spans="1:9" ht="16.5" thickTop="1" thickBot="1">
      <c r="A52" s="145"/>
      <c r="B52" s="152">
        <v>1.38</v>
      </c>
      <c r="C52" s="118"/>
      <c r="D52" s="107" t="s">
        <v>42</v>
      </c>
      <c r="E52" s="108" t="s">
        <v>42</v>
      </c>
      <c r="F52" s="118"/>
      <c r="G52" s="118"/>
      <c r="H52" s="118"/>
      <c r="I52" s="118"/>
    </row>
    <row r="53" spans="1:9" ht="15.75" thickTop="1">
      <c r="B53" s="328">
        <v>1.02</v>
      </c>
      <c r="C53" s="118"/>
      <c r="D53" s="118"/>
      <c r="E53" s="118"/>
      <c r="F53" s="118"/>
      <c r="G53" s="459" t="s">
        <v>127</v>
      </c>
      <c r="H53" s="459"/>
      <c r="I53" s="118"/>
    </row>
    <row r="54" spans="1:9">
      <c r="A54" s="118"/>
      <c r="B54" s="114">
        <v>4.1399999999999997</v>
      </c>
      <c r="C54" s="118"/>
      <c r="D54" s="492" t="s">
        <v>77</v>
      </c>
      <c r="E54" s="492"/>
      <c r="F54" s="118"/>
      <c r="G54" s="119">
        <v>27</v>
      </c>
      <c r="H54" s="120">
        <v>27</v>
      </c>
      <c r="I54" s="118"/>
    </row>
    <row r="55" spans="1:9" ht="15.75" thickBot="1">
      <c r="A55" s="108" t="s">
        <v>42</v>
      </c>
      <c r="B55" s="108" t="s">
        <v>42</v>
      </c>
      <c r="C55" s="118"/>
      <c r="D55" s="350">
        <v>1500</v>
      </c>
      <c r="E55" s="351">
        <v>1500</v>
      </c>
      <c r="F55" s="118"/>
      <c r="G55" s="253" t="s">
        <v>42</v>
      </c>
      <c r="H55" s="275" t="s">
        <v>42</v>
      </c>
      <c r="I55" s="118"/>
    </row>
    <row r="56" spans="1:9" ht="16.5" thickTop="1" thickBot="1">
      <c r="A56" s="317"/>
      <c r="B56" s="118"/>
      <c r="C56" s="118"/>
      <c r="D56" s="253" t="s">
        <v>42</v>
      </c>
      <c r="E56" s="275" t="s">
        <v>42</v>
      </c>
      <c r="F56" s="118"/>
      <c r="G56" s="118"/>
      <c r="H56" s="118"/>
    </row>
    <row r="57" spans="1:9" ht="15.75" thickTop="1">
      <c r="A57" s="458" t="s">
        <v>68</v>
      </c>
      <c r="B57" s="458"/>
      <c r="C57" s="118"/>
      <c r="D57" s="118"/>
      <c r="E57" s="118"/>
      <c r="F57" s="118"/>
      <c r="G57" s="459" t="s">
        <v>85</v>
      </c>
      <c r="H57" s="459"/>
      <c r="I57" s="118"/>
    </row>
    <row r="58" spans="1:9">
      <c r="A58" s="147">
        <v>682.56</v>
      </c>
      <c r="B58" s="147">
        <v>682.56</v>
      </c>
      <c r="C58" s="118"/>
      <c r="D58" s="459" t="s">
        <v>123</v>
      </c>
      <c r="E58" s="459"/>
      <c r="F58" s="118"/>
      <c r="G58" s="119">
        <v>17.5</v>
      </c>
      <c r="H58" s="120">
        <v>17.5</v>
      </c>
      <c r="I58" s="118"/>
    </row>
    <row r="59" spans="1:9" ht="15.75" thickBot="1">
      <c r="A59" s="107" t="s">
        <v>42</v>
      </c>
      <c r="B59" s="108" t="s">
        <v>42</v>
      </c>
      <c r="C59" s="118"/>
      <c r="D59" s="119">
        <v>280</v>
      </c>
      <c r="E59" s="132">
        <v>280</v>
      </c>
      <c r="F59" s="118"/>
      <c r="G59" s="253" t="s">
        <v>42</v>
      </c>
      <c r="H59" s="275" t="s">
        <v>42</v>
      </c>
      <c r="I59" s="118"/>
    </row>
    <row r="60" spans="1:9" ht="16.5" thickTop="1" thickBot="1">
      <c r="C60" s="118"/>
      <c r="D60" s="253" t="s">
        <v>42</v>
      </c>
      <c r="E60" s="275" t="s">
        <v>42</v>
      </c>
      <c r="F60" s="118"/>
      <c r="G60" s="118"/>
      <c r="H60" s="118"/>
      <c r="I60" s="118"/>
    </row>
    <row r="61" spans="1:9" ht="15.75" thickTop="1">
      <c r="A61" s="459" t="s">
        <v>112</v>
      </c>
      <c r="B61" s="459"/>
      <c r="C61" s="118"/>
      <c r="D61" s="118"/>
      <c r="E61" s="118"/>
      <c r="F61" s="118"/>
      <c r="G61" s="459" t="s">
        <v>128</v>
      </c>
      <c r="H61" s="459"/>
      <c r="I61" s="118"/>
    </row>
    <row r="62" spans="1:9">
      <c r="A62" s="147">
        <v>682.56</v>
      </c>
      <c r="B62" s="147">
        <v>682.56</v>
      </c>
      <c r="C62" s="118"/>
      <c r="D62" s="459" t="s">
        <v>80</v>
      </c>
      <c r="E62" s="459"/>
      <c r="F62" s="118"/>
      <c r="G62" s="119">
        <v>13</v>
      </c>
      <c r="H62" s="120">
        <v>13</v>
      </c>
      <c r="I62" s="118"/>
    </row>
    <row r="63" spans="1:9" ht="15.75" thickBot="1">
      <c r="A63" s="107" t="s">
        <v>42</v>
      </c>
      <c r="B63" s="108" t="s">
        <v>42</v>
      </c>
      <c r="C63" s="118"/>
      <c r="D63" s="119">
        <v>10</v>
      </c>
      <c r="E63" s="132">
        <v>10</v>
      </c>
      <c r="F63" s="118"/>
      <c r="G63" s="253" t="s">
        <v>42</v>
      </c>
      <c r="H63" s="275" t="s">
        <v>42</v>
      </c>
      <c r="I63" s="118"/>
    </row>
    <row r="64" spans="1:9" ht="16.5" thickTop="1" thickBot="1">
      <c r="C64" s="118"/>
      <c r="D64" s="253" t="s">
        <v>42</v>
      </c>
      <c r="E64" s="275" t="s">
        <v>42</v>
      </c>
      <c r="F64" s="118"/>
      <c r="G64" s="118"/>
      <c r="H64" s="118"/>
      <c r="I64" s="118"/>
    </row>
    <row r="65" spans="1:9" ht="15.75" thickTop="1">
      <c r="A65" s="459" t="s">
        <v>69</v>
      </c>
      <c r="B65" s="459"/>
      <c r="C65" s="118"/>
      <c r="D65" s="118"/>
      <c r="E65" s="118"/>
      <c r="F65" s="118"/>
      <c r="G65" s="478" t="s">
        <v>86</v>
      </c>
      <c r="H65" s="478"/>
      <c r="I65" s="118"/>
    </row>
    <row r="66" spans="1:9">
      <c r="A66" s="119">
        <v>300</v>
      </c>
      <c r="B66" s="132">
        <v>300</v>
      </c>
      <c r="C66" s="118"/>
      <c r="D66" s="459" t="s">
        <v>124</v>
      </c>
      <c r="E66" s="459"/>
      <c r="F66" s="118"/>
      <c r="G66" s="357">
        <f>SUM(H66:H71)</f>
        <v>35000.240000000005</v>
      </c>
      <c r="H66" s="358">
        <v>7860.77</v>
      </c>
      <c r="I66" s="118"/>
    </row>
    <row r="67" spans="1:9" ht="15.75" thickBot="1">
      <c r="A67" s="107" t="s">
        <v>42</v>
      </c>
      <c r="B67" s="108" t="s">
        <v>42</v>
      </c>
      <c r="C67" s="118"/>
      <c r="D67" s="119">
        <v>80</v>
      </c>
      <c r="E67" s="132">
        <v>80</v>
      </c>
      <c r="F67" s="118"/>
      <c r="G67" s="359"/>
      <c r="H67" s="358">
        <v>6561.92</v>
      </c>
      <c r="I67" s="118"/>
    </row>
    <row r="68" spans="1:9" ht="16.5" thickTop="1" thickBot="1">
      <c r="C68" s="118"/>
      <c r="D68" s="253" t="s">
        <v>42</v>
      </c>
      <c r="E68" s="275" t="s">
        <v>42</v>
      </c>
      <c r="F68" s="118"/>
      <c r="G68" s="359"/>
      <c r="H68" s="358">
        <v>3417.83</v>
      </c>
      <c r="I68" s="118"/>
    </row>
    <row r="69" spans="1:9" ht="15.75" thickTop="1">
      <c r="A69" s="459" t="s">
        <v>113</v>
      </c>
      <c r="B69" s="459"/>
      <c r="C69" s="118"/>
      <c r="D69" s="118"/>
      <c r="E69" s="118"/>
      <c r="F69" s="118"/>
      <c r="G69" s="357"/>
      <c r="H69" s="358">
        <v>2586.04</v>
      </c>
      <c r="I69" s="118"/>
    </row>
    <row r="70" spans="1:9">
      <c r="A70" s="119">
        <v>300</v>
      </c>
      <c r="B70" s="132">
        <v>300</v>
      </c>
      <c r="C70" s="118"/>
      <c r="D70" s="459" t="s">
        <v>123</v>
      </c>
      <c r="E70" s="459"/>
      <c r="F70" s="118"/>
      <c r="G70" s="77"/>
      <c r="H70" s="358">
        <v>6815.56</v>
      </c>
      <c r="I70" s="118"/>
    </row>
    <row r="71" spans="1:9" ht="15.75" thickBot="1">
      <c r="A71" s="107" t="s">
        <v>42</v>
      </c>
      <c r="B71" s="108" t="s">
        <v>42</v>
      </c>
      <c r="C71" s="118"/>
      <c r="D71" s="119">
        <v>280</v>
      </c>
      <c r="E71" s="132">
        <v>280</v>
      </c>
      <c r="F71" s="118"/>
      <c r="G71" s="325"/>
      <c r="H71" s="345">
        <v>7758.12</v>
      </c>
      <c r="I71" s="118"/>
    </row>
    <row r="72" spans="1:9" ht="16.5" thickTop="1" thickBot="1">
      <c r="A72" s="118"/>
      <c r="B72" s="118"/>
      <c r="C72" s="118"/>
      <c r="D72" s="253" t="s">
        <v>42</v>
      </c>
      <c r="E72" s="275" t="s">
        <v>42</v>
      </c>
      <c r="F72" s="118"/>
      <c r="G72" s="253" t="s">
        <v>42</v>
      </c>
      <c r="H72" s="275" t="s">
        <v>42</v>
      </c>
      <c r="I72" s="118"/>
    </row>
    <row r="73" spans="1:9" ht="15.75" thickTop="1">
      <c r="A73" s="458" t="s">
        <v>72</v>
      </c>
      <c r="B73" s="458"/>
      <c r="C73" s="118"/>
      <c r="D73" s="118"/>
      <c r="E73" s="118"/>
      <c r="F73" s="118"/>
      <c r="I73" s="118"/>
    </row>
    <row r="74" spans="1:9">
      <c r="A74" s="352">
        <v>8116.41</v>
      </c>
      <c r="B74" s="353">
        <v>4014.77</v>
      </c>
      <c r="C74" s="117"/>
      <c r="D74" s="459" t="s">
        <v>81</v>
      </c>
      <c r="E74" s="459"/>
      <c r="F74" s="118"/>
      <c r="G74" s="478" t="s">
        <v>87</v>
      </c>
      <c r="H74" s="478"/>
      <c r="I74" s="118"/>
    </row>
    <row r="75" spans="1:9">
      <c r="A75" s="354"/>
      <c r="B75" s="355">
        <v>4101.6400000000003</v>
      </c>
      <c r="C75" s="118"/>
      <c r="D75" s="325">
        <v>3000</v>
      </c>
      <c r="E75" s="356">
        <v>3000</v>
      </c>
      <c r="F75" s="118"/>
      <c r="G75" s="271">
        <f>SUM(H75:H76)</f>
        <v>914.75</v>
      </c>
      <c r="H75" s="269">
        <v>914.75</v>
      </c>
      <c r="I75" s="118"/>
    </row>
    <row r="76" spans="1:9" ht="15.75" thickBot="1">
      <c r="A76" s="107" t="s">
        <v>42</v>
      </c>
      <c r="B76" s="108" t="s">
        <v>42</v>
      </c>
      <c r="C76" s="118"/>
      <c r="D76" s="253" t="s">
        <v>42</v>
      </c>
      <c r="E76" s="275" t="s">
        <v>42</v>
      </c>
      <c r="F76" s="118"/>
      <c r="G76" s="253" t="s">
        <v>42</v>
      </c>
      <c r="H76" s="275" t="s">
        <v>42</v>
      </c>
      <c r="I76" s="118"/>
    </row>
    <row r="77" spans="1:9" ht="15.75" thickTop="1">
      <c r="C77" s="118"/>
      <c r="D77" s="118"/>
      <c r="E77" s="118"/>
      <c r="F77" s="118"/>
      <c r="I77" s="118"/>
    </row>
    <row r="78" spans="1:9">
      <c r="A78" s="458" t="s">
        <v>73</v>
      </c>
      <c r="B78" s="458"/>
      <c r="C78" s="118"/>
      <c r="D78" s="459" t="s">
        <v>125</v>
      </c>
      <c r="E78" s="459"/>
      <c r="F78" s="118"/>
      <c r="G78" s="478" t="s">
        <v>88</v>
      </c>
      <c r="H78" s="478"/>
      <c r="I78" s="118"/>
    </row>
    <row r="79" spans="1:9">
      <c r="A79" s="149">
        <v>694.61</v>
      </c>
      <c r="B79" s="333">
        <v>344.39</v>
      </c>
      <c r="C79" s="117"/>
      <c r="D79" s="118">
        <v>66.03</v>
      </c>
      <c r="E79" s="113">
        <v>66.03</v>
      </c>
      <c r="F79" s="118"/>
      <c r="G79" s="309">
        <f>SUM(H79:H84)</f>
        <v>366.99</v>
      </c>
      <c r="H79" s="266">
        <v>29.54</v>
      </c>
      <c r="I79" s="118"/>
    </row>
    <row r="80" spans="1:9" ht="15.75" thickBot="1">
      <c r="A80" s="332"/>
      <c r="B80" s="148">
        <v>350.22</v>
      </c>
      <c r="C80" s="118"/>
      <c r="D80" s="253" t="s">
        <v>42</v>
      </c>
      <c r="E80" s="275" t="s">
        <v>42</v>
      </c>
      <c r="F80" s="118"/>
      <c r="G80" s="257"/>
      <c r="H80" s="269">
        <v>101.88</v>
      </c>
      <c r="I80" s="118"/>
    </row>
    <row r="81" spans="1:9" ht="16.5" thickTop="1" thickBot="1">
      <c r="A81" s="107" t="s">
        <v>42</v>
      </c>
      <c r="B81" s="108" t="s">
        <v>42</v>
      </c>
      <c r="C81" s="118"/>
      <c r="D81" s="118"/>
      <c r="E81" s="118"/>
      <c r="F81" s="118"/>
      <c r="G81" s="257"/>
      <c r="H81" s="269">
        <v>29.75</v>
      </c>
      <c r="I81" s="118"/>
    </row>
    <row r="82" spans="1:9" ht="15.75" thickTop="1">
      <c r="A82" s="118"/>
      <c r="B82" s="118"/>
      <c r="C82" s="118"/>
      <c r="D82" s="459" t="s">
        <v>126</v>
      </c>
      <c r="E82" s="459"/>
      <c r="F82" s="118"/>
      <c r="G82" s="262"/>
      <c r="H82" s="269">
        <v>27.43</v>
      </c>
      <c r="I82" s="118"/>
    </row>
    <row r="83" spans="1:9">
      <c r="A83" s="458" t="s">
        <v>74</v>
      </c>
      <c r="B83" s="458"/>
      <c r="C83" s="118"/>
      <c r="D83" s="119">
        <v>23</v>
      </c>
      <c r="E83" s="120">
        <v>23</v>
      </c>
      <c r="F83" s="118"/>
      <c r="G83" s="101"/>
      <c r="H83" s="269">
        <v>96.1</v>
      </c>
      <c r="I83" s="118"/>
    </row>
    <row r="84" spans="1:9" ht="15.75" thickBot="1">
      <c r="A84" s="346">
        <v>8205.14</v>
      </c>
      <c r="B84" s="360">
        <v>8205.14</v>
      </c>
      <c r="C84" s="117"/>
      <c r="D84" s="253" t="s">
        <v>42</v>
      </c>
      <c r="E84" s="275" t="s">
        <v>42</v>
      </c>
      <c r="F84" s="118"/>
      <c r="G84" s="118"/>
      <c r="H84" s="114">
        <v>82.29</v>
      </c>
      <c r="I84" s="118"/>
    </row>
    <row r="85" spans="1:9" ht="16.5" thickTop="1" thickBot="1">
      <c r="A85" s="107" t="s">
        <v>42</v>
      </c>
      <c r="B85" s="108" t="s">
        <v>42</v>
      </c>
      <c r="C85" s="118"/>
      <c r="D85" s="118"/>
      <c r="E85" s="118"/>
      <c r="F85" s="118"/>
      <c r="G85" s="253" t="s">
        <v>42</v>
      </c>
      <c r="H85" s="275" t="s">
        <v>42</v>
      </c>
      <c r="I85" s="118"/>
    </row>
    <row r="86" spans="1:9" ht="15.75" thickTop="1">
      <c r="A86" s="118"/>
      <c r="B86" s="118"/>
      <c r="C86" s="118"/>
      <c r="D86" s="459" t="s">
        <v>83</v>
      </c>
      <c r="E86" s="459"/>
      <c r="F86" s="118"/>
      <c r="I86" s="118"/>
    </row>
    <row r="87" spans="1:9">
      <c r="A87" s="458" t="s">
        <v>122</v>
      </c>
      <c r="B87" s="458"/>
      <c r="C87" s="118"/>
      <c r="D87" s="119">
        <v>108</v>
      </c>
      <c r="E87" s="120">
        <v>108</v>
      </c>
      <c r="F87" s="118"/>
      <c r="G87" s="458" t="s">
        <v>89</v>
      </c>
      <c r="H87" s="458"/>
      <c r="I87" s="118"/>
    </row>
    <row r="88" spans="1:9" ht="15.75" thickBot="1">
      <c r="A88" s="346">
        <v>8755.68</v>
      </c>
      <c r="B88" s="346">
        <v>8755.68</v>
      </c>
      <c r="C88" s="117"/>
      <c r="D88" s="253" t="s">
        <v>42</v>
      </c>
      <c r="E88" s="275" t="s">
        <v>42</v>
      </c>
      <c r="F88" s="118"/>
      <c r="G88" s="131">
        <f>SUM(H88:H92)</f>
        <v>69.569999999999993</v>
      </c>
      <c r="H88" s="120">
        <v>26.47</v>
      </c>
      <c r="I88" s="118"/>
    </row>
    <row r="89" spans="1:9" ht="16.5" thickTop="1" thickBot="1">
      <c r="A89" s="107" t="s">
        <v>42</v>
      </c>
      <c r="B89" s="108" t="s">
        <v>42</v>
      </c>
      <c r="C89" s="118"/>
      <c r="D89" s="118"/>
      <c r="E89" s="118"/>
      <c r="F89" s="118"/>
      <c r="G89" s="118"/>
      <c r="H89" s="115">
        <v>22.52</v>
      </c>
      <c r="I89" s="118"/>
    </row>
    <row r="90" spans="1:9" ht="15.75" thickTop="1">
      <c r="A90" s="118"/>
      <c r="B90" s="118"/>
      <c r="C90" s="118"/>
      <c r="D90" s="459" t="s">
        <v>116</v>
      </c>
      <c r="E90" s="459"/>
      <c r="F90" s="118"/>
      <c r="H90" s="337">
        <v>4.45</v>
      </c>
      <c r="I90" s="118"/>
    </row>
    <row r="91" spans="1:9">
      <c r="A91" s="492" t="s">
        <v>75</v>
      </c>
      <c r="B91" s="492"/>
      <c r="C91" s="118"/>
      <c r="D91" s="119">
        <v>30</v>
      </c>
      <c r="E91" s="120">
        <v>30</v>
      </c>
      <c r="F91" s="118"/>
      <c r="G91" s="118"/>
      <c r="H91" s="114">
        <v>2.78</v>
      </c>
      <c r="I91" s="118"/>
    </row>
    <row r="92" spans="1:9" ht="15.75" thickBot="1">
      <c r="A92" s="45">
        <v>2495.17</v>
      </c>
      <c r="B92" s="361">
        <v>2495.17</v>
      </c>
      <c r="C92" s="117"/>
      <c r="D92" s="253" t="s">
        <v>42</v>
      </c>
      <c r="E92" s="275" t="s">
        <v>42</v>
      </c>
      <c r="F92" s="118"/>
      <c r="G92" s="118"/>
      <c r="H92" s="129">
        <v>13.35</v>
      </c>
      <c r="I92" s="118"/>
    </row>
    <row r="93" spans="1:9" ht="16.5" thickTop="1" thickBot="1">
      <c r="A93" s="45">
        <v>2550.48</v>
      </c>
      <c r="B93" s="361">
        <v>2550.48</v>
      </c>
      <c r="C93" s="117"/>
      <c r="D93" s="118"/>
      <c r="E93" s="118"/>
      <c r="F93" s="118"/>
      <c r="G93" s="107" t="s">
        <v>42</v>
      </c>
      <c r="H93" s="108" t="s">
        <v>42</v>
      </c>
      <c r="I93" s="118"/>
    </row>
    <row r="94" spans="1:9" ht="16.5" thickTop="1" thickBot="1">
      <c r="A94" s="253" t="s">
        <v>42</v>
      </c>
      <c r="B94" s="275" t="s">
        <v>42</v>
      </c>
      <c r="C94" s="118"/>
      <c r="D94" s="118"/>
      <c r="E94" s="118"/>
      <c r="F94" s="118"/>
      <c r="G94" s="118"/>
      <c r="H94" s="118"/>
      <c r="I94" s="118"/>
    </row>
    <row r="95" spans="1:9" ht="15.75" thickTop="1">
      <c r="A95" s="118"/>
      <c r="B95" s="118"/>
      <c r="C95" s="118"/>
      <c r="D95" s="118"/>
      <c r="E95" s="118"/>
      <c r="F95" s="118"/>
      <c r="G95" s="118"/>
      <c r="H95" s="118"/>
      <c r="I95" s="118"/>
    </row>
    <row r="96" spans="1:9">
      <c r="A96" s="118"/>
      <c r="B96" s="118"/>
      <c r="C96" s="118"/>
      <c r="D96" s="118"/>
      <c r="E96" s="118"/>
      <c r="F96" s="118"/>
      <c r="G96" s="118"/>
      <c r="H96" s="118"/>
      <c r="I96" s="118"/>
    </row>
    <row r="97" spans="1:9">
      <c r="A97" s="478" t="s">
        <v>90</v>
      </c>
      <c r="B97" s="478"/>
      <c r="C97" s="118"/>
      <c r="D97" s="459" t="s">
        <v>97</v>
      </c>
      <c r="E97" s="459"/>
      <c r="F97" s="118"/>
      <c r="G97" s="118"/>
      <c r="H97" s="118"/>
      <c r="I97" s="118"/>
    </row>
    <row r="98" spans="1:9">
      <c r="A98" s="309">
        <f>SUM(B98:B103)</f>
        <v>119.69999999999999</v>
      </c>
      <c r="B98" s="266">
        <v>2.94</v>
      </c>
      <c r="C98" s="118"/>
      <c r="D98" s="362">
        <v>4114.24</v>
      </c>
      <c r="E98" s="362">
        <v>4114.24</v>
      </c>
      <c r="F98" s="118"/>
      <c r="G98" s="118"/>
      <c r="H98" s="118"/>
      <c r="I98" s="118"/>
    </row>
    <row r="99" spans="1:9" ht="15.75" thickBot="1">
      <c r="A99" s="262"/>
      <c r="B99" s="269">
        <v>46</v>
      </c>
      <c r="C99" s="118"/>
      <c r="D99" s="107" t="s">
        <v>42</v>
      </c>
      <c r="E99" s="108" t="s">
        <v>42</v>
      </c>
      <c r="F99" s="118"/>
      <c r="G99" s="118"/>
      <c r="H99" s="118"/>
      <c r="I99" s="118"/>
    </row>
    <row r="100" spans="1:9" ht="15.75" thickTop="1">
      <c r="A100" s="262"/>
      <c r="B100" s="269">
        <v>25</v>
      </c>
      <c r="C100" s="118"/>
      <c r="D100" s="126"/>
      <c r="E100" s="126"/>
      <c r="F100" s="118"/>
      <c r="G100" s="118"/>
      <c r="H100" s="118"/>
      <c r="I100" s="118"/>
    </row>
    <row r="101" spans="1:9">
      <c r="A101" s="262"/>
      <c r="B101" s="269">
        <v>2.94</v>
      </c>
      <c r="C101" s="118"/>
      <c r="D101" s="459" t="s">
        <v>99</v>
      </c>
      <c r="E101" s="459"/>
      <c r="F101" s="118"/>
      <c r="G101" s="118"/>
      <c r="H101" s="118"/>
      <c r="I101" s="118"/>
    </row>
    <row r="102" spans="1:9">
      <c r="A102" s="101"/>
      <c r="B102" s="269">
        <v>34</v>
      </c>
      <c r="C102" s="118"/>
      <c r="D102" s="362">
        <v>23218.89</v>
      </c>
      <c r="E102" s="362">
        <v>23218.89</v>
      </c>
      <c r="F102" s="118"/>
      <c r="G102" s="118"/>
      <c r="H102" s="118"/>
      <c r="I102" s="118"/>
    </row>
    <row r="103" spans="1:9" ht="15.75" thickBot="1">
      <c r="A103" s="118"/>
      <c r="B103" s="129">
        <v>8.82</v>
      </c>
      <c r="C103" s="118"/>
      <c r="D103" s="107" t="s">
        <v>42</v>
      </c>
      <c r="E103" s="108" t="s">
        <v>42</v>
      </c>
      <c r="F103" s="118"/>
      <c r="G103" s="118"/>
      <c r="H103" s="118"/>
      <c r="I103" s="118"/>
    </row>
    <row r="104" spans="1:9" ht="16.5" thickTop="1" thickBot="1">
      <c r="A104" s="253" t="s">
        <v>42</v>
      </c>
      <c r="B104" s="275" t="s">
        <v>42</v>
      </c>
      <c r="C104" s="118"/>
      <c r="F104" s="118"/>
      <c r="G104" s="118"/>
      <c r="H104" s="118"/>
      <c r="I104" s="118"/>
    </row>
    <row r="105" spans="1:9" ht="15.75" thickTop="1">
      <c r="A105" s="118"/>
      <c r="B105" s="118"/>
      <c r="C105" s="118"/>
      <c r="D105" s="459" t="s">
        <v>101</v>
      </c>
      <c r="E105" s="459"/>
      <c r="F105" s="118"/>
      <c r="G105" s="118"/>
      <c r="H105" s="118"/>
      <c r="I105" s="118"/>
    </row>
    <row r="106" spans="1:9">
      <c r="A106" s="478" t="s">
        <v>91</v>
      </c>
      <c r="B106" s="478"/>
      <c r="C106" s="118"/>
      <c r="D106" s="278">
        <v>23314.14</v>
      </c>
      <c r="E106" s="363">
        <v>23314.14</v>
      </c>
      <c r="F106" s="118"/>
      <c r="G106" s="118"/>
      <c r="H106" s="118"/>
      <c r="I106" s="118"/>
    </row>
    <row r="107" spans="1:9" ht="15.75" thickBot="1">
      <c r="A107" s="309">
        <f>SUM(B107:B112)</f>
        <v>695.62</v>
      </c>
      <c r="B107" s="266">
        <v>188.69</v>
      </c>
      <c r="C107" s="118"/>
      <c r="D107" s="107" t="s">
        <v>42</v>
      </c>
      <c r="E107" s="108" t="s">
        <v>42</v>
      </c>
      <c r="F107" s="118"/>
      <c r="G107" s="118"/>
      <c r="H107" s="118"/>
      <c r="I107" s="118"/>
    </row>
    <row r="108" spans="1:9" ht="15.75" thickTop="1">
      <c r="A108" s="257"/>
      <c r="B108" s="269">
        <v>193.78</v>
      </c>
      <c r="C108" s="118"/>
      <c r="F108" s="118"/>
      <c r="G108" s="118"/>
      <c r="H108" s="118"/>
      <c r="I108" s="118"/>
    </row>
    <row r="109" spans="1:9">
      <c r="A109" s="252"/>
      <c r="B109" s="267">
        <v>37.049999999999997</v>
      </c>
      <c r="C109" s="118"/>
      <c r="D109" s="459" t="s">
        <v>98</v>
      </c>
      <c r="E109" s="459"/>
      <c r="F109" s="118"/>
      <c r="G109" s="118"/>
      <c r="H109" s="118"/>
      <c r="I109" s="118"/>
    </row>
    <row r="110" spans="1:9">
      <c r="A110" s="252"/>
      <c r="B110" s="267">
        <v>21.68</v>
      </c>
      <c r="C110" s="118"/>
      <c r="D110" s="362">
        <v>4114.24</v>
      </c>
      <c r="E110" s="362">
        <v>4114.24</v>
      </c>
      <c r="F110" s="118"/>
      <c r="G110" s="118"/>
      <c r="H110" s="118"/>
      <c r="I110" s="118"/>
    </row>
    <row r="111" spans="1:9" ht="15.75" thickBot="1">
      <c r="A111" s="101"/>
      <c r="B111" s="337">
        <v>189.38</v>
      </c>
      <c r="C111" s="118"/>
      <c r="D111" s="107" t="s">
        <v>42</v>
      </c>
      <c r="E111" s="108" t="s">
        <v>42</v>
      </c>
      <c r="F111" s="118"/>
      <c r="G111" s="118"/>
      <c r="H111" s="118"/>
      <c r="I111" s="118"/>
    </row>
    <row r="112" spans="1:9" ht="15.75" thickTop="1">
      <c r="A112" s="118"/>
      <c r="B112" s="129">
        <v>65.040000000000006</v>
      </c>
      <c r="C112" s="118"/>
      <c r="F112" s="118"/>
      <c r="G112" s="118"/>
      <c r="H112" s="118"/>
      <c r="I112" s="118"/>
    </row>
    <row r="113" spans="1:9" ht="15.75" thickBot="1">
      <c r="A113" s="253" t="s">
        <v>42</v>
      </c>
      <c r="B113" s="275" t="s">
        <v>42</v>
      </c>
      <c r="C113" s="118"/>
      <c r="D113" s="459" t="s">
        <v>100</v>
      </c>
      <c r="E113" s="459"/>
      <c r="F113" s="118"/>
      <c r="G113" s="118"/>
      <c r="H113" s="118"/>
      <c r="I113" s="118"/>
    </row>
    <row r="114" spans="1:9" ht="15.75" thickTop="1">
      <c r="A114" s="118"/>
      <c r="B114" s="118"/>
      <c r="C114" s="118"/>
      <c r="D114" s="325">
        <v>10326.69</v>
      </c>
      <c r="E114" s="356">
        <v>10326.69</v>
      </c>
      <c r="F114" s="118"/>
      <c r="G114" s="118"/>
      <c r="H114" s="118"/>
      <c r="I114" s="118"/>
    </row>
    <row r="115" spans="1:9" ht="15.75" thickBot="1">
      <c r="A115" s="458" t="s">
        <v>90</v>
      </c>
      <c r="B115" s="458"/>
      <c r="C115" s="118"/>
      <c r="D115" s="107" t="s">
        <v>42</v>
      </c>
      <c r="E115" s="108" t="s">
        <v>42</v>
      </c>
      <c r="F115" s="118"/>
      <c r="G115" s="118"/>
      <c r="H115" s="118"/>
      <c r="I115" s="118"/>
    </row>
    <row r="116" spans="1:9" ht="15.75" thickTop="1">
      <c r="A116" s="150">
        <f>SUM(B116:B120)</f>
        <v>425.18999999999994</v>
      </c>
      <c r="B116" s="114">
        <v>102.55</v>
      </c>
      <c r="C116" s="118"/>
      <c r="F116" s="118"/>
      <c r="G116" s="118"/>
      <c r="H116" s="118"/>
      <c r="I116" s="118"/>
    </row>
    <row r="117" spans="1:9">
      <c r="A117" s="117"/>
      <c r="B117" s="115">
        <v>50.2</v>
      </c>
      <c r="C117" s="118"/>
      <c r="D117" s="459" t="s">
        <v>102</v>
      </c>
      <c r="E117" s="459"/>
      <c r="F117" s="118"/>
      <c r="G117" s="118"/>
      <c r="H117" s="118"/>
      <c r="I117" s="118"/>
    </row>
    <row r="118" spans="1:9">
      <c r="B118" s="114">
        <v>16.47</v>
      </c>
      <c r="C118" s="118"/>
      <c r="D118" s="242"/>
      <c r="E118" s="356">
        <v>10326.69</v>
      </c>
      <c r="F118" s="118"/>
      <c r="G118" s="118"/>
      <c r="H118" s="118"/>
      <c r="I118" s="118"/>
    </row>
    <row r="119" spans="1:9">
      <c r="A119" s="118"/>
      <c r="B119" s="114">
        <v>206.56</v>
      </c>
      <c r="C119" s="118"/>
      <c r="D119" s="118"/>
      <c r="E119" s="118"/>
      <c r="F119" s="118"/>
      <c r="G119" s="118"/>
      <c r="H119" s="118"/>
      <c r="I119" s="118"/>
    </row>
    <row r="120" spans="1:9">
      <c r="A120" s="118"/>
      <c r="B120" s="129">
        <v>49.41</v>
      </c>
      <c r="C120" s="118"/>
      <c r="D120" s="118"/>
      <c r="E120" s="118"/>
      <c r="F120" s="118"/>
      <c r="G120" s="118"/>
      <c r="H120" s="118"/>
      <c r="I120" s="118"/>
    </row>
    <row r="121" spans="1:9" ht="15.75" thickBot="1">
      <c r="A121" s="107" t="s">
        <v>42</v>
      </c>
      <c r="B121" s="108" t="s">
        <v>42</v>
      </c>
      <c r="C121" s="118"/>
      <c r="D121" s="118"/>
      <c r="E121" s="118"/>
      <c r="F121" s="118"/>
      <c r="G121" s="118"/>
      <c r="H121" s="118"/>
      <c r="I121" s="118"/>
    </row>
    <row r="122" spans="1:9" ht="15.75" thickTop="1">
      <c r="C122" s="118"/>
      <c r="D122" s="118"/>
      <c r="E122" s="118"/>
      <c r="F122" s="118"/>
      <c r="G122" s="118"/>
      <c r="H122" s="118"/>
      <c r="I122" s="118"/>
    </row>
    <row r="123" spans="1:9">
      <c r="A123" s="478" t="s">
        <v>93</v>
      </c>
      <c r="B123" s="478"/>
      <c r="C123" s="118"/>
      <c r="D123" s="118"/>
      <c r="E123" s="118"/>
      <c r="F123" s="118"/>
      <c r="G123" s="118"/>
      <c r="H123" s="118"/>
      <c r="I123" s="118"/>
    </row>
    <row r="124" spans="1:9">
      <c r="A124" s="340">
        <v>155.46</v>
      </c>
      <c r="B124" s="338">
        <v>151.26</v>
      </c>
      <c r="C124" s="118"/>
      <c r="D124" s="118"/>
      <c r="E124" s="118"/>
      <c r="F124" s="118"/>
      <c r="G124" s="118"/>
      <c r="H124" s="118"/>
      <c r="I124" s="118"/>
    </row>
    <row r="125" spans="1:9">
      <c r="A125" s="101"/>
      <c r="B125" s="114">
        <v>49.43</v>
      </c>
      <c r="C125" s="118"/>
      <c r="D125" s="118"/>
      <c r="E125" s="118"/>
      <c r="F125" s="118"/>
      <c r="G125" s="118"/>
      <c r="H125" s="118"/>
      <c r="I125" s="118"/>
    </row>
    <row r="126" spans="1:9">
      <c r="A126" s="118"/>
      <c r="B126" s="129">
        <v>148.29</v>
      </c>
      <c r="C126" s="118"/>
      <c r="D126" s="118"/>
      <c r="E126" s="118"/>
      <c r="F126" s="118"/>
      <c r="G126" s="118"/>
      <c r="H126" s="118"/>
      <c r="I126" s="118"/>
    </row>
    <row r="127" spans="1:9" ht="15.75" thickBot="1">
      <c r="A127" s="253" t="s">
        <v>42</v>
      </c>
      <c r="B127" s="275" t="s">
        <v>42</v>
      </c>
      <c r="C127" s="118"/>
      <c r="D127" s="118"/>
      <c r="E127" s="118"/>
      <c r="F127" s="118"/>
      <c r="G127" s="118"/>
      <c r="H127" s="118"/>
      <c r="I127" s="118"/>
    </row>
    <row r="128" spans="1:9" ht="15.75" thickTop="1">
      <c r="A128" s="118"/>
      <c r="B128" s="118"/>
      <c r="C128" s="118"/>
      <c r="D128" s="118"/>
      <c r="E128" s="118"/>
      <c r="F128" s="118"/>
      <c r="G128" s="118"/>
      <c r="H128" s="118"/>
      <c r="I128" s="118"/>
    </row>
    <row r="129" spans="1:9">
      <c r="A129" s="459" t="s">
        <v>94</v>
      </c>
      <c r="B129" s="459"/>
      <c r="C129" s="118"/>
      <c r="D129" s="118"/>
      <c r="E129" s="118"/>
      <c r="F129" s="118"/>
      <c r="G129" s="118"/>
      <c r="H129" s="118"/>
      <c r="I129" s="118"/>
    </row>
    <row r="130" spans="1:9">
      <c r="A130" s="118">
        <v>454.38</v>
      </c>
      <c r="B130" s="356">
        <f>SUM(A130:A132)</f>
        <v>38101.35</v>
      </c>
      <c r="C130" s="118"/>
      <c r="D130" s="118"/>
      <c r="E130" s="118"/>
      <c r="F130" s="118"/>
      <c r="G130" s="118"/>
      <c r="H130" s="118"/>
      <c r="I130" s="118"/>
    </row>
    <row r="131" spans="1:9">
      <c r="A131" s="325">
        <v>27320.28</v>
      </c>
      <c r="B131" s="114"/>
      <c r="C131" s="118"/>
      <c r="D131" s="118"/>
      <c r="E131" s="118"/>
      <c r="F131" s="118"/>
      <c r="G131" s="118"/>
      <c r="H131" s="118"/>
      <c r="I131" s="118"/>
    </row>
    <row r="132" spans="1:9">
      <c r="A132" s="325">
        <v>10326.69</v>
      </c>
      <c r="B132" s="114"/>
      <c r="C132" s="118"/>
      <c r="D132" s="118"/>
      <c r="E132" s="118"/>
      <c r="F132" s="118"/>
      <c r="G132" s="118"/>
      <c r="H132" s="118"/>
      <c r="I132" s="118"/>
    </row>
    <row r="133" spans="1:9" ht="15.75" thickBot="1">
      <c r="A133" s="107" t="s">
        <v>42</v>
      </c>
      <c r="B133" s="108" t="s">
        <v>42</v>
      </c>
      <c r="C133" s="118"/>
      <c r="D133" s="118"/>
      <c r="E133" s="118"/>
      <c r="F133" s="118"/>
      <c r="G133" s="118"/>
      <c r="H133" s="118"/>
      <c r="I133" s="118"/>
    </row>
    <row r="134" spans="1:9" ht="15.75" thickTop="1">
      <c r="A134" s="118"/>
      <c r="B134" s="118"/>
      <c r="C134" s="118"/>
      <c r="D134" s="118"/>
      <c r="E134" s="118"/>
      <c r="F134" s="118"/>
      <c r="G134" s="118"/>
      <c r="H134" s="118"/>
      <c r="I134" s="118"/>
    </row>
    <row r="135" spans="1:9">
      <c r="A135" s="478" t="s">
        <v>95</v>
      </c>
      <c r="B135" s="478"/>
      <c r="C135" s="118"/>
      <c r="D135" s="118"/>
      <c r="E135" s="118"/>
      <c r="F135" s="118"/>
      <c r="G135" s="118"/>
      <c r="H135" s="118"/>
      <c r="I135" s="118"/>
    </row>
    <row r="136" spans="1:9">
      <c r="A136" s="350">
        <f>SUM(B136:B137)</f>
        <v>37754.97</v>
      </c>
      <c r="B136" s="358">
        <v>10326.69</v>
      </c>
      <c r="C136" s="118"/>
      <c r="D136" s="118"/>
      <c r="E136" s="118"/>
      <c r="F136" s="118"/>
      <c r="G136" s="118"/>
      <c r="H136" s="118"/>
      <c r="I136" s="118"/>
    </row>
    <row r="137" spans="1:9">
      <c r="A137" s="278"/>
      <c r="B137" s="321">
        <v>27428.28</v>
      </c>
      <c r="C137" s="118"/>
      <c r="D137" s="118"/>
      <c r="E137" s="118"/>
      <c r="F137" s="118"/>
      <c r="G137" s="118"/>
      <c r="H137" s="118"/>
      <c r="I137" s="118"/>
    </row>
    <row r="138" spans="1:9" ht="15.75" thickBot="1">
      <c r="A138" s="253" t="s">
        <v>42</v>
      </c>
      <c r="B138" s="275" t="s">
        <v>42</v>
      </c>
      <c r="C138" s="118"/>
      <c r="D138" s="118"/>
      <c r="E138" s="118"/>
      <c r="F138" s="118"/>
      <c r="G138" s="118"/>
      <c r="H138" s="118"/>
      <c r="I138" s="118"/>
    </row>
    <row r="139" spans="1:9" ht="15.75" thickTop="1">
      <c r="A139" s="118"/>
      <c r="B139" s="118"/>
      <c r="C139" s="118"/>
      <c r="D139" s="118"/>
      <c r="E139" s="118"/>
      <c r="F139" s="118"/>
      <c r="G139" s="118"/>
      <c r="H139" s="118"/>
      <c r="I139" s="118"/>
    </row>
    <row r="140" spans="1:9">
      <c r="A140" s="478" t="s">
        <v>96</v>
      </c>
      <c r="B140" s="478"/>
      <c r="C140" s="118"/>
      <c r="D140" s="118"/>
      <c r="E140" s="118"/>
      <c r="F140" s="118"/>
      <c r="G140" s="118"/>
      <c r="H140" s="118"/>
      <c r="I140" s="118"/>
    </row>
    <row r="141" spans="1:9">
      <c r="A141" s="278">
        <v>23314.14</v>
      </c>
      <c r="B141" s="363">
        <v>23314.14</v>
      </c>
      <c r="C141" s="118"/>
      <c r="D141" s="118"/>
      <c r="E141" s="118"/>
      <c r="F141" s="118"/>
      <c r="G141" s="118"/>
      <c r="H141" s="118"/>
      <c r="I141" s="118"/>
    </row>
    <row r="142" spans="1:9" ht="15.75" thickBot="1">
      <c r="A142" s="253" t="s">
        <v>42</v>
      </c>
      <c r="B142" s="275" t="s">
        <v>42</v>
      </c>
      <c r="C142" s="118"/>
      <c r="D142" s="118"/>
      <c r="E142" s="118"/>
      <c r="F142" s="118"/>
      <c r="G142" s="118"/>
      <c r="H142" s="118"/>
      <c r="I142" s="118"/>
    </row>
    <row r="143" spans="1:9" ht="15.75" thickTop="1">
      <c r="A143" s="118"/>
      <c r="B143" s="118"/>
      <c r="C143" s="118"/>
      <c r="D143" s="118"/>
      <c r="E143" s="118"/>
      <c r="F143" s="118"/>
      <c r="G143" s="118"/>
      <c r="H143" s="118"/>
      <c r="I143" s="118"/>
    </row>
    <row r="144" spans="1:9">
      <c r="A144" s="118"/>
      <c r="B144" s="118"/>
      <c r="C144" s="118"/>
      <c r="D144" s="118"/>
      <c r="E144" s="118"/>
      <c r="F144" s="118"/>
      <c r="G144" s="118"/>
      <c r="H144" s="118"/>
      <c r="I144" s="118"/>
    </row>
    <row r="145" spans="1:9">
      <c r="A145" s="118"/>
      <c r="B145" s="118"/>
      <c r="C145" s="118"/>
      <c r="D145" s="118"/>
      <c r="E145" s="118"/>
      <c r="F145" s="118"/>
      <c r="G145" s="118"/>
      <c r="H145" s="118"/>
      <c r="I145" s="118"/>
    </row>
    <row r="146" spans="1:9">
      <c r="A146" s="118"/>
      <c r="B146" s="118"/>
      <c r="C146" s="118"/>
      <c r="D146" s="118"/>
      <c r="E146" s="118"/>
      <c r="F146" s="118"/>
      <c r="G146" s="118"/>
      <c r="H146" s="118"/>
      <c r="I146" s="118"/>
    </row>
    <row r="147" spans="1:9">
      <c r="A147" s="118"/>
      <c r="B147" s="118"/>
      <c r="C147" s="118"/>
      <c r="D147" s="118"/>
      <c r="E147" s="118"/>
      <c r="F147" s="118"/>
      <c r="G147" s="118"/>
      <c r="H147" s="118"/>
      <c r="I147" s="118"/>
    </row>
    <row r="148" spans="1:9">
      <c r="A148" s="118"/>
      <c r="B148" s="118"/>
      <c r="C148" s="118"/>
      <c r="D148" s="118"/>
      <c r="E148" s="118"/>
      <c r="F148" s="118"/>
      <c r="G148" s="118"/>
      <c r="H148" s="118"/>
      <c r="I148" s="118"/>
    </row>
    <row r="149" spans="1:9">
      <c r="A149" s="118"/>
      <c r="B149" s="118"/>
      <c r="C149" s="118"/>
      <c r="D149" s="118"/>
      <c r="E149" s="118"/>
      <c r="F149" s="118"/>
      <c r="G149" s="118"/>
      <c r="H149" s="118"/>
      <c r="I149" s="118"/>
    </row>
    <row r="150" spans="1:9">
      <c r="A150" s="118"/>
      <c r="B150" s="118"/>
      <c r="C150" s="118"/>
      <c r="D150" s="118"/>
      <c r="E150" s="118"/>
      <c r="F150" s="118"/>
      <c r="G150" s="118"/>
      <c r="H150" s="118"/>
      <c r="I150" s="118"/>
    </row>
    <row r="151" spans="1:9">
      <c r="A151" s="118"/>
      <c r="B151" s="118"/>
      <c r="C151" s="118"/>
      <c r="D151" s="118"/>
      <c r="E151" s="118"/>
      <c r="F151" s="118"/>
      <c r="G151" s="118"/>
      <c r="H151" s="118"/>
      <c r="I151" s="118"/>
    </row>
    <row r="152" spans="1:9">
      <c r="A152" s="118"/>
      <c r="B152" s="118"/>
      <c r="C152" s="118"/>
      <c r="D152" s="118"/>
      <c r="E152" s="118"/>
      <c r="F152" s="118"/>
      <c r="G152" s="118"/>
      <c r="H152" s="118"/>
      <c r="I152" s="118"/>
    </row>
    <row r="153" spans="1:9">
      <c r="A153" s="118"/>
      <c r="B153" s="118"/>
      <c r="C153" s="118"/>
      <c r="D153" s="118"/>
      <c r="E153" s="118"/>
      <c r="F153" s="118"/>
      <c r="G153" s="118"/>
      <c r="H153" s="118"/>
      <c r="I153" s="118"/>
    </row>
    <row r="154" spans="1:9">
      <c r="A154" s="118"/>
      <c r="B154" s="118"/>
      <c r="C154" s="118"/>
      <c r="D154" s="118"/>
      <c r="E154" s="118"/>
      <c r="F154" s="118"/>
      <c r="G154" s="118"/>
      <c r="H154" s="118"/>
      <c r="I154" s="118"/>
    </row>
    <row r="155" spans="1:9">
      <c r="A155" s="118"/>
      <c r="B155" s="118"/>
      <c r="C155" s="118"/>
      <c r="D155" s="118"/>
      <c r="E155" s="118"/>
      <c r="F155" s="118"/>
      <c r="G155" s="118"/>
      <c r="H155" s="118"/>
      <c r="I155" s="118"/>
    </row>
    <row r="156" spans="1:9">
      <c r="A156" s="118"/>
      <c r="B156" s="118"/>
      <c r="C156" s="118"/>
      <c r="D156" s="118"/>
      <c r="E156" s="118"/>
      <c r="F156" s="118"/>
      <c r="G156" s="118"/>
      <c r="H156" s="118"/>
      <c r="I156" s="118"/>
    </row>
    <row r="157" spans="1:9">
      <c r="A157" s="118"/>
      <c r="B157" s="118"/>
      <c r="C157" s="118"/>
      <c r="D157" s="118"/>
      <c r="E157" s="118"/>
      <c r="F157" s="118"/>
      <c r="G157" s="118"/>
      <c r="H157" s="118"/>
      <c r="I157" s="118"/>
    </row>
    <row r="158" spans="1:9">
      <c r="A158" s="118"/>
      <c r="B158" s="118"/>
      <c r="C158" s="118"/>
      <c r="D158" s="118"/>
      <c r="E158" s="118"/>
      <c r="F158" s="118"/>
      <c r="G158" s="118"/>
      <c r="H158" s="118"/>
      <c r="I158" s="118"/>
    </row>
  </sheetData>
  <mergeCells count="64">
    <mergeCell ref="D38:E38"/>
    <mergeCell ref="A1:B1"/>
    <mergeCell ref="A2:H2"/>
    <mergeCell ref="A3:B3"/>
    <mergeCell ref="A7:B7"/>
    <mergeCell ref="A12:B12"/>
    <mergeCell ref="A17:B17"/>
    <mergeCell ref="A73:B73"/>
    <mergeCell ref="D43:E43"/>
    <mergeCell ref="G3:H3"/>
    <mergeCell ref="G8:H8"/>
    <mergeCell ref="G19:H19"/>
    <mergeCell ref="G28:H28"/>
    <mergeCell ref="G37:H37"/>
    <mergeCell ref="G41:H41"/>
    <mergeCell ref="D3:E3"/>
    <mergeCell ref="A31:B31"/>
    <mergeCell ref="A26:B26"/>
    <mergeCell ref="A35:B35"/>
    <mergeCell ref="A39:B39"/>
    <mergeCell ref="A44:B44"/>
    <mergeCell ref="D30:E30"/>
    <mergeCell ref="D34:E34"/>
    <mergeCell ref="D70:E70"/>
    <mergeCell ref="A49:B49"/>
    <mergeCell ref="A57:B57"/>
    <mergeCell ref="A61:B61"/>
    <mergeCell ref="A65:B65"/>
    <mergeCell ref="A69:B69"/>
    <mergeCell ref="D49:E49"/>
    <mergeCell ref="D54:E54"/>
    <mergeCell ref="D58:E58"/>
    <mergeCell ref="D62:E62"/>
    <mergeCell ref="D66:E66"/>
    <mergeCell ref="G49:H49"/>
    <mergeCell ref="G53:H53"/>
    <mergeCell ref="G57:H57"/>
    <mergeCell ref="G61:H61"/>
    <mergeCell ref="G65:H65"/>
    <mergeCell ref="G74:H74"/>
    <mergeCell ref="G78:H78"/>
    <mergeCell ref="G87:H87"/>
    <mergeCell ref="A97:B97"/>
    <mergeCell ref="A106:B106"/>
    <mergeCell ref="D74:E74"/>
    <mergeCell ref="D78:E78"/>
    <mergeCell ref="D82:E82"/>
    <mergeCell ref="D86:E86"/>
    <mergeCell ref="D90:E90"/>
    <mergeCell ref="A78:B78"/>
    <mergeCell ref="A83:B83"/>
    <mergeCell ref="A87:B87"/>
    <mergeCell ref="A91:B91"/>
    <mergeCell ref="A123:B123"/>
    <mergeCell ref="A129:B129"/>
    <mergeCell ref="A135:B135"/>
    <mergeCell ref="A140:B140"/>
    <mergeCell ref="D97:E97"/>
    <mergeCell ref="D101:E101"/>
    <mergeCell ref="D105:E105"/>
    <mergeCell ref="D109:E109"/>
    <mergeCell ref="D113:E113"/>
    <mergeCell ref="D117:E117"/>
    <mergeCell ref="A115:B115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1"/>
  <sheetViews>
    <sheetView topLeftCell="A4" workbookViewId="0">
      <selection activeCell="G43" sqref="G43"/>
    </sheetView>
  </sheetViews>
  <sheetFormatPr defaultRowHeight="12.75"/>
  <cols>
    <col min="1" max="2" width="12.42578125" style="118" customWidth="1"/>
    <col min="3" max="3" width="4" style="118" customWidth="1"/>
    <col min="4" max="5" width="12.42578125" style="118" customWidth="1"/>
    <col min="6" max="6" width="4" style="118" customWidth="1"/>
    <col min="7" max="8" width="12.42578125" style="118" customWidth="1"/>
    <col min="9" max="16384" width="9.140625" style="118"/>
  </cols>
  <sheetData>
    <row r="1" spans="1:8" ht="15.75">
      <c r="A1" s="494" t="s">
        <v>38</v>
      </c>
      <c r="B1" s="494"/>
    </row>
    <row r="2" spans="1:8" ht="15">
      <c r="A2" s="495" t="s">
        <v>39</v>
      </c>
      <c r="B2" s="495"/>
      <c r="C2" s="495"/>
      <c r="D2" s="495"/>
      <c r="E2" s="495"/>
      <c r="F2" s="495"/>
      <c r="G2" s="495"/>
      <c r="H2" s="495"/>
    </row>
    <row r="3" spans="1:8">
      <c r="A3" s="478" t="s">
        <v>40</v>
      </c>
      <c r="B3" s="478"/>
      <c r="D3" s="478" t="s">
        <v>49</v>
      </c>
      <c r="E3" s="478"/>
      <c r="G3" s="492" t="s">
        <v>61</v>
      </c>
      <c r="H3" s="492"/>
    </row>
    <row r="4" spans="1:8" ht="13.5" thickBot="1">
      <c r="A4" s="244">
        <v>3706.4</v>
      </c>
      <c r="B4" s="233"/>
      <c r="D4" s="193">
        <v>545</v>
      </c>
      <c r="E4" s="282">
        <v>545</v>
      </c>
      <c r="G4" s="300">
        <v>8.82</v>
      </c>
      <c r="H4" s="300">
        <v>8.82</v>
      </c>
    </row>
    <row r="5" spans="1:8" ht="14.25" thickTop="1" thickBot="1">
      <c r="A5" s="257"/>
      <c r="B5" s="257"/>
      <c r="D5" s="253" t="s">
        <v>42</v>
      </c>
      <c r="E5" s="275" t="s">
        <v>42</v>
      </c>
      <c r="G5" s="253" t="s">
        <v>42</v>
      </c>
      <c r="H5" s="275" t="s">
        <v>42</v>
      </c>
    </row>
    <row r="6" spans="1:8" ht="13.5" thickTop="1">
      <c r="A6" s="496" t="s">
        <v>41</v>
      </c>
      <c r="B6" s="498"/>
      <c r="D6" s="262"/>
      <c r="E6" s="262"/>
      <c r="G6" s="257"/>
      <c r="H6" s="257"/>
    </row>
    <row r="7" spans="1:8">
      <c r="A7" s="246">
        <v>500</v>
      </c>
      <c r="B7" s="247">
        <f>SUM(A7:A9)</f>
        <v>685</v>
      </c>
      <c r="D7" s="478" t="s">
        <v>50</v>
      </c>
      <c r="E7" s="492"/>
      <c r="G7" s="478" t="s">
        <v>62</v>
      </c>
      <c r="H7" s="478"/>
    </row>
    <row r="8" spans="1:8">
      <c r="A8" s="248">
        <v>150</v>
      </c>
      <c r="B8" s="249"/>
      <c r="D8" s="280">
        <v>952</v>
      </c>
      <c r="E8" s="273">
        <v>952</v>
      </c>
      <c r="G8" s="246">
        <v>30.78</v>
      </c>
      <c r="H8" s="368">
        <f>G8+G9+G10</f>
        <v>363.28</v>
      </c>
    </row>
    <row r="9" spans="1:8" ht="13.5" thickBot="1">
      <c r="A9" s="118">
        <v>35</v>
      </c>
      <c r="D9" s="253" t="s">
        <v>42</v>
      </c>
      <c r="E9" s="275" t="s">
        <v>42</v>
      </c>
      <c r="G9" s="251">
        <v>47.5</v>
      </c>
      <c r="H9" s="377"/>
    </row>
    <row r="10" spans="1:8" ht="14.25" thickTop="1" thickBot="1">
      <c r="A10" s="253" t="s">
        <v>42</v>
      </c>
      <c r="B10" s="275" t="s">
        <v>42</v>
      </c>
      <c r="D10" s="257"/>
      <c r="E10" s="257"/>
      <c r="G10" s="248">
        <v>285</v>
      </c>
      <c r="H10" s="373"/>
    </row>
    <row r="11" spans="1:8" ht="14.25" thickTop="1" thickBot="1">
      <c r="D11" s="478" t="s">
        <v>121</v>
      </c>
      <c r="E11" s="478"/>
      <c r="G11" s="253" t="s">
        <v>42</v>
      </c>
      <c r="H11" s="275" t="s">
        <v>42</v>
      </c>
    </row>
    <row r="12" spans="1:8" ht="13.5" thickTop="1">
      <c r="A12" s="478" t="s">
        <v>43</v>
      </c>
      <c r="B12" s="478"/>
      <c r="D12" s="270">
        <v>297.5</v>
      </c>
      <c r="E12" s="269">
        <v>297.5</v>
      </c>
      <c r="G12" s="262"/>
      <c r="H12" s="262"/>
    </row>
    <row r="13" spans="1:8" ht="13.5" thickBot="1">
      <c r="A13" s="246">
        <v>800</v>
      </c>
      <c r="B13" s="247">
        <f>SUM(A13:A14)</f>
        <v>1070</v>
      </c>
      <c r="D13" s="253" t="s">
        <v>42</v>
      </c>
      <c r="E13" s="275" t="s">
        <v>42</v>
      </c>
      <c r="G13" s="478" t="s">
        <v>63</v>
      </c>
      <c r="H13" s="478"/>
    </row>
    <row r="14" spans="1:8" ht="13.5" thickTop="1">
      <c r="A14" s="251">
        <v>270</v>
      </c>
      <c r="B14" s="233"/>
      <c r="G14" s="367">
        <f>H14+H15+H16+H17</f>
        <v>2311.48</v>
      </c>
      <c r="H14" s="286">
        <v>458.94</v>
      </c>
    </row>
    <row r="15" spans="1:8" ht="13.5" thickBot="1">
      <c r="A15" s="253" t="s">
        <v>42</v>
      </c>
      <c r="B15" s="275" t="s">
        <v>42</v>
      </c>
      <c r="D15" s="466" t="s">
        <v>119</v>
      </c>
      <c r="E15" s="501"/>
      <c r="G15" s="301"/>
      <c r="H15" s="286">
        <v>588.77</v>
      </c>
    </row>
    <row r="16" spans="1:8" ht="13.5" thickTop="1">
      <c r="A16" s="483"/>
      <c r="B16" s="483"/>
      <c r="D16" s="270">
        <v>484.8</v>
      </c>
      <c r="E16" s="281">
        <v>484.8</v>
      </c>
      <c r="G16" s="301"/>
      <c r="H16" s="286">
        <v>629.16999999999996</v>
      </c>
    </row>
    <row r="17" spans="1:8" ht="13.5" thickBot="1">
      <c r="A17" s="483" t="s">
        <v>129</v>
      </c>
      <c r="B17" s="498"/>
      <c r="D17" s="253" t="s">
        <v>42</v>
      </c>
      <c r="E17" s="275" t="s">
        <v>42</v>
      </c>
      <c r="G17" s="302"/>
      <c r="H17" s="303">
        <v>634.6</v>
      </c>
    </row>
    <row r="18" spans="1:8" ht="14.25" thickTop="1" thickBot="1">
      <c r="A18" s="254">
        <v>50000</v>
      </c>
      <c r="B18" s="255">
        <v>50000</v>
      </c>
      <c r="D18" s="257"/>
      <c r="E18" s="257"/>
      <c r="G18" s="253" t="s">
        <v>42</v>
      </c>
      <c r="H18" s="275" t="s">
        <v>42</v>
      </c>
    </row>
    <row r="19" spans="1:8" ht="13.5" thickTop="1">
      <c r="A19" s="270">
        <v>25000</v>
      </c>
      <c r="B19" s="271">
        <v>25000</v>
      </c>
      <c r="D19" s="478" t="s">
        <v>53</v>
      </c>
      <c r="E19" s="492"/>
    </row>
    <row r="20" spans="1:8">
      <c r="A20" s="272">
        <v>25000</v>
      </c>
      <c r="B20" s="273">
        <v>25000</v>
      </c>
      <c r="D20" s="256">
        <v>38.15</v>
      </c>
      <c r="E20" s="266">
        <v>38.15</v>
      </c>
      <c r="G20" s="478" t="s">
        <v>64</v>
      </c>
      <c r="H20" s="478"/>
    </row>
    <row r="21" spans="1:8" ht="13.5" thickBot="1">
      <c r="A21" s="253" t="s">
        <v>42</v>
      </c>
      <c r="B21" s="275" t="s">
        <v>42</v>
      </c>
      <c r="D21" s="253" t="s">
        <v>42</v>
      </c>
      <c r="E21" s="275" t="s">
        <v>42</v>
      </c>
      <c r="G21" s="367">
        <f>H21+H22+H23+H24</f>
        <v>93.57</v>
      </c>
      <c r="H21" s="291">
        <v>12.52</v>
      </c>
    </row>
    <row r="22" spans="1:8" ht="13.5" thickTop="1">
      <c r="G22" s="301"/>
      <c r="H22" s="291">
        <v>23.58</v>
      </c>
    </row>
    <row r="23" spans="1:8">
      <c r="A23" s="478" t="s">
        <v>48</v>
      </c>
      <c r="B23" s="492"/>
      <c r="D23" s="483" t="s">
        <v>54</v>
      </c>
      <c r="E23" s="498"/>
      <c r="G23" s="301"/>
      <c r="H23" s="291">
        <v>12.7</v>
      </c>
    </row>
    <row r="24" spans="1:8">
      <c r="A24" s="389">
        <v>100000</v>
      </c>
      <c r="B24" s="390">
        <v>3706.4</v>
      </c>
      <c r="D24" s="311">
        <v>1485</v>
      </c>
      <c r="E24" s="364">
        <v>1485</v>
      </c>
      <c r="G24" s="302"/>
      <c r="H24" s="303">
        <v>44.77</v>
      </c>
    </row>
    <row r="25" spans="1:8" ht="13.5" thickBot="1">
      <c r="A25" s="391">
        <v>5637</v>
      </c>
      <c r="B25" s="390">
        <v>3108</v>
      </c>
      <c r="D25" s="253" t="s">
        <v>42</v>
      </c>
      <c r="E25" s="275" t="s">
        <v>42</v>
      </c>
      <c r="G25" s="253" t="s">
        <v>42</v>
      </c>
      <c r="H25" s="275" t="s">
        <v>42</v>
      </c>
    </row>
    <row r="26" spans="1:8" ht="13.5" thickTop="1">
      <c r="A26" s="391">
        <v>7278.72</v>
      </c>
      <c r="B26" s="390">
        <v>192.78</v>
      </c>
    </row>
    <row r="27" spans="1:8">
      <c r="A27" s="391">
        <v>7700.18</v>
      </c>
      <c r="B27" s="392">
        <v>15</v>
      </c>
      <c r="D27" s="478" t="s">
        <v>58</v>
      </c>
      <c r="E27" s="478"/>
    </row>
    <row r="28" spans="1:8">
      <c r="A28" s="393">
        <v>7967.2</v>
      </c>
      <c r="B28" s="390">
        <v>545</v>
      </c>
      <c r="D28" s="285">
        <v>6459.51</v>
      </c>
      <c r="E28" s="286">
        <v>6459.51</v>
      </c>
      <c r="G28" s="478" t="s">
        <v>66</v>
      </c>
      <c r="H28" s="478"/>
    </row>
    <row r="29" spans="1:8" ht="13.5" thickBot="1">
      <c r="A29" s="357"/>
      <c r="B29" s="390">
        <v>952</v>
      </c>
      <c r="D29" s="253" t="s">
        <v>42</v>
      </c>
      <c r="E29" s="275" t="s">
        <v>42</v>
      </c>
      <c r="G29" s="246"/>
      <c r="H29" s="286">
        <v>48.93</v>
      </c>
    </row>
    <row r="30" spans="1:8" ht="13.5" thickTop="1">
      <c r="A30" s="357"/>
      <c r="B30" s="390">
        <v>297.5</v>
      </c>
      <c r="G30" s="301"/>
      <c r="H30" s="286">
        <v>32.53</v>
      </c>
    </row>
    <row r="31" spans="1:8">
      <c r="A31" s="277"/>
      <c r="B31" s="392">
        <v>484.8</v>
      </c>
      <c r="D31" s="478" t="s">
        <v>55</v>
      </c>
      <c r="E31" s="478"/>
      <c r="G31" s="301"/>
      <c r="H31" s="286">
        <v>34.78</v>
      </c>
    </row>
    <row r="32" spans="1:8">
      <c r="A32" s="277"/>
      <c r="B32" s="392">
        <v>128.82</v>
      </c>
      <c r="D32" s="285"/>
      <c r="E32" s="288">
        <v>1548.95</v>
      </c>
      <c r="G32" s="302"/>
      <c r="H32" s="306">
        <v>35.06</v>
      </c>
    </row>
    <row r="33" spans="1:8" ht="13.5" thickBot="1">
      <c r="A33" s="277"/>
      <c r="B33" s="392">
        <v>38.15</v>
      </c>
      <c r="D33" s="374"/>
      <c r="E33" s="380"/>
      <c r="G33" s="253"/>
      <c r="H33" s="383">
        <f>SUM(H29:H32)</f>
        <v>151.30000000000001</v>
      </c>
    </row>
    <row r="34" spans="1:8" ht="13.5" thickTop="1">
      <c r="A34" s="277"/>
      <c r="B34" s="357">
        <v>6459.51</v>
      </c>
      <c r="D34" s="117"/>
      <c r="E34" s="117"/>
      <c r="G34" s="262"/>
      <c r="H34" s="262"/>
    </row>
    <row r="35" spans="1:8">
      <c r="A35" s="277"/>
      <c r="B35" s="344">
        <v>1485</v>
      </c>
      <c r="D35" s="478" t="s">
        <v>56</v>
      </c>
      <c r="E35" s="478"/>
      <c r="G35" s="478" t="s">
        <v>67</v>
      </c>
      <c r="H35" s="478"/>
    </row>
    <row r="36" spans="1:8">
      <c r="A36" s="342"/>
      <c r="B36" s="345">
        <v>1768</v>
      </c>
      <c r="D36" s="246"/>
      <c r="E36" s="370">
        <v>1000</v>
      </c>
      <c r="G36" s="285"/>
      <c r="H36" s="286">
        <v>0.97</v>
      </c>
    </row>
    <row r="37" spans="1:8" ht="13.5" thickBot="1">
      <c r="A37" s="394">
        <f>SUM(A24:A35)</f>
        <v>128583.09999999999</v>
      </c>
      <c r="B37" s="395">
        <f>SUM(B24:B36)</f>
        <v>19180.96</v>
      </c>
      <c r="D37" s="374"/>
      <c r="E37" s="374"/>
      <c r="G37" s="301"/>
      <c r="H37" s="286">
        <v>0.51</v>
      </c>
    </row>
    <row r="38" spans="1:8" ht="13.5" thickTop="1">
      <c r="D38" s="117"/>
      <c r="E38" s="117"/>
      <c r="G38" s="301"/>
      <c r="H38" s="286">
        <v>0.06</v>
      </c>
    </row>
    <row r="39" spans="1:8">
      <c r="A39" s="459" t="s">
        <v>105</v>
      </c>
      <c r="B39" s="459"/>
      <c r="D39" s="478" t="s">
        <v>57</v>
      </c>
      <c r="E39" s="478"/>
      <c r="G39" s="302"/>
      <c r="H39" s="306">
        <v>0.12</v>
      </c>
    </row>
    <row r="40" spans="1:8" ht="13.5" thickBot="1">
      <c r="A40" s="242">
        <v>5637.4</v>
      </c>
      <c r="B40" s="113">
        <v>5637.4</v>
      </c>
      <c r="D40" s="246"/>
      <c r="E40" s="291">
        <v>1000</v>
      </c>
      <c r="G40" s="374"/>
      <c r="H40" s="381">
        <f>SUM(H36:H39)</f>
        <v>1.6600000000000001</v>
      </c>
    </row>
    <row r="41" spans="1:8" ht="13.5" thickTop="1">
      <c r="A41" s="117">
        <v>7278.72</v>
      </c>
      <c r="B41" s="114">
        <v>7278.72</v>
      </c>
      <c r="D41" s="374"/>
      <c r="E41" s="380"/>
      <c r="G41" s="117"/>
      <c r="H41" s="117"/>
    </row>
    <row r="42" spans="1:8">
      <c r="A42" s="279">
        <v>7700.18</v>
      </c>
      <c r="B42" s="115">
        <v>7700.18</v>
      </c>
      <c r="D42" s="117"/>
      <c r="E42" s="117"/>
      <c r="G42" s="478" t="s">
        <v>68</v>
      </c>
      <c r="H42" s="478"/>
    </row>
    <row r="43" spans="1:8">
      <c r="A43" s="137">
        <v>7967.2</v>
      </c>
      <c r="B43" s="154">
        <v>7967.2</v>
      </c>
      <c r="D43" s="478" t="s">
        <v>59</v>
      </c>
      <c r="E43" s="478"/>
      <c r="G43" s="306">
        <v>326.05</v>
      </c>
      <c r="H43" s="369">
        <v>326.05</v>
      </c>
    </row>
    <row r="44" spans="1:8" ht="13.5" thickBot="1">
      <c r="A44" s="253" t="s">
        <v>42</v>
      </c>
      <c r="B44" s="275" t="s">
        <v>42</v>
      </c>
      <c r="D44" s="292">
        <v>45</v>
      </c>
      <c r="E44" s="370">
        <f>SUM(D44:D46)</f>
        <v>61.65</v>
      </c>
      <c r="G44" s="253" t="s">
        <v>42</v>
      </c>
      <c r="H44" s="275" t="s">
        <v>42</v>
      </c>
    </row>
    <row r="45" spans="1:8" ht="13.5" thickTop="1">
      <c r="D45" s="294">
        <v>13.5</v>
      </c>
      <c r="E45" s="377"/>
    </row>
    <row r="46" spans="1:8">
      <c r="A46" s="459" t="s">
        <v>130</v>
      </c>
      <c r="B46" s="459"/>
      <c r="D46" s="296">
        <v>3.15</v>
      </c>
      <c r="E46" s="297"/>
      <c r="G46" s="459" t="s">
        <v>112</v>
      </c>
      <c r="H46" s="502"/>
    </row>
    <row r="47" spans="1:8" ht="13.5" thickBot="1">
      <c r="B47" s="379">
        <v>100000</v>
      </c>
      <c r="D47" s="253" t="s">
        <v>42</v>
      </c>
      <c r="E47" s="275" t="s">
        <v>42</v>
      </c>
      <c r="G47" s="308"/>
      <c r="H47" s="384">
        <v>326.05</v>
      </c>
    </row>
    <row r="48" spans="1:8" ht="13.5" thickTop="1">
      <c r="G48" s="376"/>
      <c r="H48" s="376"/>
    </row>
    <row r="49" spans="1:8">
      <c r="A49" s="492" t="s">
        <v>46</v>
      </c>
      <c r="B49" s="492"/>
      <c r="D49" s="478" t="s">
        <v>60</v>
      </c>
      <c r="E49" s="478"/>
      <c r="G49" s="478" t="s">
        <v>69</v>
      </c>
      <c r="H49" s="478"/>
    </row>
    <row r="50" spans="1:8">
      <c r="A50" s="277">
        <v>50000</v>
      </c>
      <c r="B50" s="304">
        <v>50000</v>
      </c>
      <c r="D50" s="246">
        <v>152</v>
      </c>
      <c r="E50" s="303">
        <f>SUM(D50:D51)</f>
        <v>203.3</v>
      </c>
      <c r="G50" s="291">
        <v>300</v>
      </c>
      <c r="H50" s="370">
        <v>300</v>
      </c>
    </row>
    <row r="51" spans="1:8" ht="13.5" thickBot="1">
      <c r="A51" s="277">
        <v>25000</v>
      </c>
      <c r="B51" s="304">
        <v>25000</v>
      </c>
      <c r="D51" s="248">
        <v>51.3</v>
      </c>
      <c r="E51" s="373"/>
      <c r="G51" s="253" t="s">
        <v>42</v>
      </c>
      <c r="H51" s="275" t="s">
        <v>42</v>
      </c>
    </row>
    <row r="52" spans="1:8" ht="14.25" thickTop="1" thickBot="1">
      <c r="A52" s="278">
        <v>25000</v>
      </c>
      <c r="B52" s="305">
        <v>25000</v>
      </c>
      <c r="D52" s="253" t="s">
        <v>42</v>
      </c>
      <c r="E52" s="275" t="s">
        <v>42</v>
      </c>
    </row>
    <row r="53" spans="1:8" ht="14.25" thickTop="1" thickBot="1">
      <c r="A53" s="253" t="s">
        <v>42</v>
      </c>
      <c r="B53" s="275" t="s">
        <v>42</v>
      </c>
      <c r="G53" s="459" t="s">
        <v>113</v>
      </c>
      <c r="H53" s="459"/>
    </row>
    <row r="54" spans="1:8" ht="13.5" thickTop="1">
      <c r="A54" s="376"/>
      <c r="B54" s="376"/>
      <c r="G54" s="119"/>
      <c r="H54" s="132">
        <v>300</v>
      </c>
    </row>
    <row r="55" spans="1:8">
      <c r="A55" s="117"/>
      <c r="B55" s="117"/>
      <c r="G55" s="376"/>
      <c r="H55" s="376"/>
    </row>
    <row r="56" spans="1:8">
      <c r="A56" s="483"/>
      <c r="B56" s="483"/>
      <c r="G56" s="117"/>
      <c r="H56" s="117"/>
    </row>
    <row r="57" spans="1:8">
      <c r="A57" s="478" t="s">
        <v>70</v>
      </c>
      <c r="B57" s="478"/>
      <c r="D57" s="478" t="s">
        <v>83</v>
      </c>
      <c r="E57" s="478"/>
      <c r="G57" s="478" t="s">
        <v>88</v>
      </c>
      <c r="H57" s="478"/>
    </row>
    <row r="58" spans="1:8">
      <c r="A58" s="386"/>
      <c r="B58" s="286">
        <v>25.19</v>
      </c>
      <c r="D58" s="312">
        <v>108</v>
      </c>
      <c r="E58" s="313">
        <v>108</v>
      </c>
      <c r="G58" s="258">
        <f>SUM(H58:H61)</f>
        <v>211.25</v>
      </c>
      <c r="H58" s="266">
        <f>'[1]ΚΑΘΟΛΙΚΟ ΟΚΤΩΒΡΙΟΥ'!$E$94</f>
        <v>38.64</v>
      </c>
    </row>
    <row r="59" spans="1:8" ht="13.5" thickBot="1">
      <c r="A59" s="374"/>
      <c r="B59" s="387">
        <v>16.260000000000002</v>
      </c>
      <c r="D59" s="253" t="s">
        <v>42</v>
      </c>
      <c r="E59" s="275" t="s">
        <v>42</v>
      </c>
      <c r="G59" s="257"/>
      <c r="H59" s="269">
        <f>'[1]ΚΑΘΟΛΙΚΟ ΟΚΤΩΒΡΙΟΥ'!$E$95</f>
        <v>48.42</v>
      </c>
    </row>
    <row r="60" spans="1:8" ht="13.5" thickTop="1">
      <c r="A60" s="302"/>
      <c r="B60" s="306">
        <v>16.260000000000002</v>
      </c>
      <c r="G60" s="257"/>
      <c r="H60" s="269">
        <f>'[1]ΚΑΘΟΛΙΚΟ ΟΚΤΩΒΡΙΟΥ'!$E$96</f>
        <v>43.62</v>
      </c>
    </row>
    <row r="61" spans="1:8" ht="13.5" thickBot="1">
      <c r="A61" s="253"/>
      <c r="B61" s="382">
        <f>SUM(B58:B60)</f>
        <v>57.710000000000008</v>
      </c>
      <c r="D61" s="492" t="s">
        <v>120</v>
      </c>
      <c r="E61" s="492"/>
      <c r="G61" s="258"/>
      <c r="H61" s="273">
        <f>'[1]ΚΑΘΟΛΙΚΟ ΟΚΤΩΒΡΙΟΥ'!$E$97</f>
        <v>80.569999999999993</v>
      </c>
    </row>
    <row r="62" spans="1:8" ht="14.25" thickTop="1" thickBot="1">
      <c r="A62" s="374"/>
      <c r="B62" s="374"/>
      <c r="D62" s="270">
        <v>162</v>
      </c>
      <c r="E62" s="268">
        <v>162</v>
      </c>
      <c r="G62" s="253" t="s">
        <v>42</v>
      </c>
      <c r="H62" s="275" t="s">
        <v>42</v>
      </c>
    </row>
    <row r="63" spans="1:8" ht="14.25" thickTop="1" thickBot="1">
      <c r="A63" s="478" t="s">
        <v>71</v>
      </c>
      <c r="B63" s="478"/>
      <c r="D63" s="253" t="s">
        <v>42</v>
      </c>
      <c r="E63" s="275" t="s">
        <v>42</v>
      </c>
    </row>
    <row r="64" spans="1:8" ht="13.5" thickTop="1">
      <c r="A64" s="287"/>
      <c r="B64" s="307">
        <v>524.71</v>
      </c>
      <c r="G64" s="478" t="s">
        <v>93</v>
      </c>
      <c r="H64" s="478"/>
    </row>
    <row r="65" spans="1:11">
      <c r="A65" s="301"/>
      <c r="B65" s="308">
        <v>338.75</v>
      </c>
      <c r="D65" s="492" t="s">
        <v>85</v>
      </c>
      <c r="E65" s="492"/>
      <c r="G65" s="237">
        <v>155.46</v>
      </c>
      <c r="H65" s="238">
        <v>155.46</v>
      </c>
    </row>
    <row r="66" spans="1:11" ht="13.5" thickBot="1">
      <c r="A66" s="302"/>
      <c r="B66" s="306">
        <v>338.75</v>
      </c>
      <c r="D66" s="314">
        <v>250</v>
      </c>
      <c r="E66" s="315">
        <v>250</v>
      </c>
      <c r="G66" s="253" t="s">
        <v>42</v>
      </c>
      <c r="H66" s="275" t="s">
        <v>42</v>
      </c>
    </row>
    <row r="67" spans="1:11" ht="14.25" thickTop="1" thickBot="1">
      <c r="A67" s="253"/>
      <c r="B67" s="275">
        <f>SUM(B64:B66)</f>
        <v>1202.21</v>
      </c>
      <c r="D67" s="253" t="s">
        <v>42</v>
      </c>
      <c r="E67" s="275" t="s">
        <v>42</v>
      </c>
    </row>
    <row r="68" spans="1:11" ht="13.5" thickTop="1">
      <c r="D68" s="257"/>
      <c r="E68" s="257"/>
      <c r="G68" s="478" t="s">
        <v>94</v>
      </c>
      <c r="H68" s="478"/>
    </row>
    <row r="69" spans="1:11">
      <c r="A69" s="478" t="s">
        <v>72</v>
      </c>
      <c r="B69" s="478"/>
      <c r="D69" s="478" t="s">
        <v>86</v>
      </c>
      <c r="E69" s="478"/>
      <c r="G69" s="325">
        <v>1755</v>
      </c>
      <c r="H69" s="363">
        <f>SUM(G69:G71)</f>
        <v>26025.489999999998</v>
      </c>
    </row>
    <row r="70" spans="1:11">
      <c r="A70" s="287"/>
      <c r="B70" s="288">
        <v>4011.69</v>
      </c>
      <c r="D70" s="258">
        <f>SUM(E70:E73)</f>
        <v>24786.589999999997</v>
      </c>
      <c r="E70" s="266">
        <v>4939.4799999999996</v>
      </c>
      <c r="G70" s="357">
        <v>21105.41</v>
      </c>
      <c r="H70" s="358"/>
    </row>
    <row r="71" spans="1:11">
      <c r="A71" s="374"/>
      <c r="B71" s="374"/>
      <c r="D71" s="257"/>
      <c r="E71" s="269">
        <f>'[1]ΚΑΘΟΛΙΚΟ ΟΚΤΩΒΡΙΟΥ'!$E$83</f>
        <v>6332.69</v>
      </c>
      <c r="G71" s="278">
        <v>3165.08</v>
      </c>
      <c r="H71" s="345"/>
    </row>
    <row r="72" spans="1:11" ht="13.5" thickBot="1">
      <c r="A72" s="262"/>
      <c r="B72" s="262"/>
      <c r="D72" s="257"/>
      <c r="E72" s="269">
        <f>'[1]ΚΑΘΟΛΙΚΟ ΟΚΤΩΒΡΙΟΥ'!$E$84</f>
        <v>6821.07</v>
      </c>
      <c r="G72" s="253" t="s">
        <v>42</v>
      </c>
      <c r="H72" s="339" t="s">
        <v>42</v>
      </c>
    </row>
    <row r="73" spans="1:11" ht="13.5" thickTop="1">
      <c r="A73" s="478" t="s">
        <v>73</v>
      </c>
      <c r="B73" s="478"/>
      <c r="D73" s="258"/>
      <c r="E73" s="273">
        <f>'[1]ΚΑΘΟΛΙΚΟ ΟΚΤΩΒΡΙΟΥ'!$E$85</f>
        <v>6693.35</v>
      </c>
    </row>
    <row r="74" spans="1:11" ht="13.5" thickBot="1">
      <c r="A74" s="287"/>
      <c r="B74" s="288">
        <v>344.29</v>
      </c>
      <c r="D74" s="253" t="s">
        <v>42</v>
      </c>
      <c r="E74" s="275" t="s">
        <v>42</v>
      </c>
      <c r="G74" s="478" t="s">
        <v>95</v>
      </c>
      <c r="H74" s="478"/>
    </row>
    <row r="75" spans="1:11" ht="13.5" thickTop="1">
      <c r="A75" s="117"/>
      <c r="B75" s="117"/>
      <c r="G75" s="357">
        <v>24270.49</v>
      </c>
      <c r="H75" s="358">
        <v>3165.08</v>
      </c>
    </row>
    <row r="76" spans="1:11">
      <c r="D76" s="478" t="s">
        <v>87</v>
      </c>
      <c r="E76" s="478"/>
      <c r="G76" s="278"/>
      <c r="H76" s="321">
        <v>21105.41</v>
      </c>
    </row>
    <row r="77" spans="1:11" ht="13.5" thickBot="1">
      <c r="A77" s="478" t="s">
        <v>74</v>
      </c>
      <c r="B77" s="478"/>
      <c r="D77" s="272">
        <f>SUM(E77:E79)</f>
        <v>24.65</v>
      </c>
      <c r="E77" s="269">
        <f>'[1]ΚΑΘΟΛΙΚΟ ΟΚΤΩΒΡΙΟΥ'!$E$89</f>
        <v>16.43</v>
      </c>
      <c r="G77" s="253" t="s">
        <v>42</v>
      </c>
      <c r="H77" s="275" t="s">
        <v>42</v>
      </c>
    </row>
    <row r="78" spans="1:11" ht="13.5" thickTop="1">
      <c r="A78" s="263">
        <v>8556.61</v>
      </c>
      <c r="B78" s="258">
        <v>8556.61</v>
      </c>
      <c r="D78" s="258"/>
      <c r="E78" s="273">
        <f>'[1]ΚΑΘΟΛΙΚΟ ΟΚΤΩΒΡΙΟΥ'!$E$90</f>
        <v>8.2200000000000006</v>
      </c>
    </row>
    <row r="79" spans="1:11" ht="13.5" thickBot="1">
      <c r="A79" s="253" t="s">
        <v>42</v>
      </c>
      <c r="B79" s="275" t="s">
        <v>42</v>
      </c>
      <c r="D79" s="253" t="s">
        <v>42</v>
      </c>
      <c r="E79" s="275" t="s">
        <v>42</v>
      </c>
      <c r="G79" s="478" t="s">
        <v>96</v>
      </c>
      <c r="H79" s="478"/>
      <c r="J79" s="257"/>
      <c r="K79" s="257"/>
    </row>
    <row r="80" spans="1:11" ht="13.5" thickTop="1">
      <c r="G80" s="278">
        <f>'ΦΥΛΛΟ ΜΕΡΙΣΜΟΥ!!!'!$D$20+'ΦΥΛΛΟ ΜΕΡΙΣΜΟΥ!!!'!$E$20</f>
        <v>17939.603500000001</v>
      </c>
      <c r="H80" s="278">
        <f>'ΦΥΛΛΟ ΜΕΡΙΣΜΟΥ!!!'!$D$20+'ΦΥΛΛΟ ΜΕΡΙΣΜΟΥ!!!'!$E$20</f>
        <v>17939.603500000001</v>
      </c>
    </row>
    <row r="81" spans="1:11" ht="13.5" thickBot="1">
      <c r="A81" s="492" t="s">
        <v>75</v>
      </c>
      <c r="B81" s="492"/>
      <c r="D81" s="478" t="s">
        <v>89</v>
      </c>
      <c r="E81" s="478"/>
      <c r="G81" s="253" t="s">
        <v>42</v>
      </c>
      <c r="H81" s="275" t="s">
        <v>42</v>
      </c>
    </row>
    <row r="82" spans="1:11" ht="13.5" thickTop="1">
      <c r="A82" s="309">
        <v>2493.77</v>
      </c>
      <c r="B82" s="283">
        <v>2493.77</v>
      </c>
      <c r="D82" s="258">
        <f>SUM(E82:E84)</f>
        <v>25.619999999999997</v>
      </c>
      <c r="E82" s="266">
        <f>'[1]ΚΑΘΟΛΙΚΟ ΟΚΤΩΒΡΙΟΥ'!$E$101</f>
        <v>1.21</v>
      </c>
    </row>
    <row r="83" spans="1:11" ht="13.5" thickBot="1">
      <c r="A83" s="253" t="s">
        <v>42</v>
      </c>
      <c r="B83" s="275" t="s">
        <v>42</v>
      </c>
      <c r="D83" s="257"/>
      <c r="E83" s="269">
        <f>'[1]ΚΑΘΟΛΙΚΟ ΟΚΤΩΒΡΙΟΥ'!$E$102</f>
        <v>1.39</v>
      </c>
      <c r="G83" s="478" t="s">
        <v>97</v>
      </c>
      <c r="H83" s="478"/>
    </row>
    <row r="84" spans="1:11" ht="13.5" thickTop="1">
      <c r="A84" s="257"/>
      <c r="B84" s="257"/>
      <c r="D84" s="258"/>
      <c r="E84" s="273">
        <f>'[1]ΚΑΘΟΛΙΚΟ ΟΚΤΩΒΡΙΟΥ'!$E$103</f>
        <v>23.02</v>
      </c>
      <c r="G84" s="322">
        <f>'ΦΥΛΛΟ ΜΕΡΙΣΜΟΥ!!!'!$F$20</f>
        <v>3165.8114999999998</v>
      </c>
      <c r="H84" s="322">
        <f>'ΦΥΛΛΟ ΜΕΡΙΣΜΟΥ!!!'!$F$20</f>
        <v>3165.8114999999998</v>
      </c>
    </row>
    <row r="85" spans="1:11" ht="13.5" thickBot="1">
      <c r="A85" s="492" t="s">
        <v>76</v>
      </c>
      <c r="B85" s="492"/>
      <c r="D85" s="253" t="s">
        <v>42</v>
      </c>
      <c r="E85" s="275" t="s">
        <v>42</v>
      </c>
      <c r="G85" s="253" t="s">
        <v>42</v>
      </c>
      <c r="H85" s="275" t="s">
        <v>42</v>
      </c>
    </row>
    <row r="86" spans="1:11" ht="13.5" thickTop="1">
      <c r="A86" s="309">
        <v>91.16</v>
      </c>
      <c r="B86" s="283">
        <v>91.16</v>
      </c>
    </row>
    <row r="87" spans="1:11" ht="13.5" thickBot="1">
      <c r="A87" s="253" t="s">
        <v>42</v>
      </c>
      <c r="B87" s="275" t="s">
        <v>42</v>
      </c>
      <c r="D87" s="478" t="s">
        <v>90</v>
      </c>
      <c r="E87" s="478"/>
      <c r="G87" s="478" t="s">
        <v>99</v>
      </c>
      <c r="H87" s="478"/>
    </row>
    <row r="88" spans="1:11" ht="13.5" thickTop="1">
      <c r="A88" s="257"/>
      <c r="B88" s="257"/>
      <c r="D88" s="262">
        <f>SUM(E88:E91)</f>
        <v>120.64</v>
      </c>
      <c r="E88" s="266">
        <f>'[1]ΚΑΘΟΛΙΚΟ ΟΚΤΩΒΡΙΟΥ'!$H$54</f>
        <v>14.64</v>
      </c>
      <c r="G88" s="322">
        <v>24270.49</v>
      </c>
      <c r="H88" s="321">
        <v>24270.49</v>
      </c>
    </row>
    <row r="89" spans="1:11" ht="13.5" thickBot="1">
      <c r="A89" s="492" t="s">
        <v>77</v>
      </c>
      <c r="B89" s="492"/>
      <c r="D89" s="262"/>
      <c r="E89" s="269">
        <f>'[1]ΚΑΘΟΛΙΚΟ ΟΚΤΩΒΡΙΟΥ'!$H$55</f>
        <v>19</v>
      </c>
      <c r="G89" s="253" t="s">
        <v>42</v>
      </c>
      <c r="H89" s="275" t="s">
        <v>42</v>
      </c>
    </row>
    <row r="90" spans="1:11" ht="13.5" thickTop="1">
      <c r="A90" s="310">
        <v>1500</v>
      </c>
      <c r="B90" s="311">
        <v>1500</v>
      </c>
      <c r="D90" s="262"/>
      <c r="E90" s="269">
        <f>'[1]ΚΑΘΟΛΙΚΟ ΟΚΤΩΒΡΙΟΥ'!$H$56</f>
        <v>32</v>
      </c>
      <c r="G90" s="257"/>
      <c r="H90" s="257"/>
    </row>
    <row r="91" spans="1:11" ht="13.5" thickBot="1">
      <c r="A91" s="253" t="s">
        <v>42</v>
      </c>
      <c r="B91" s="275" t="s">
        <v>42</v>
      </c>
      <c r="D91" s="258"/>
      <c r="E91" s="273">
        <v>55</v>
      </c>
      <c r="G91" s="478" t="s">
        <v>101</v>
      </c>
      <c r="H91" s="478"/>
    </row>
    <row r="92" spans="1:11" ht="14.25" thickTop="1" thickBot="1">
      <c r="D92" s="253" t="s">
        <v>42</v>
      </c>
      <c r="E92" s="275" t="s">
        <v>42</v>
      </c>
      <c r="G92" s="278">
        <f>'ΦΥΛΛΟ ΜΕΡΙΣΜΟΥ!!!'!$D$20+'ΦΥΛΛΟ ΜΕΡΙΣΜΟΥ!!!'!$E$20</f>
        <v>17939.603500000001</v>
      </c>
      <c r="H92" s="321">
        <f>'ΦΥΛΛΟ ΜΕΡΙΣΜΟΥ!!!'!$D$20+'ΦΥΛΛΟ ΜΕΡΙΣΜΟΥ!!!'!$E$20</f>
        <v>17939.603500000001</v>
      </c>
    </row>
    <row r="93" spans="1:11" ht="14.25" thickTop="1" thickBot="1">
      <c r="A93" s="492" t="s">
        <v>78</v>
      </c>
      <c r="B93" s="492"/>
      <c r="G93" s="253" t="s">
        <v>42</v>
      </c>
      <c r="H93" s="275" t="s">
        <v>42</v>
      </c>
    </row>
    <row r="94" spans="1:11" ht="13.5" thickTop="1">
      <c r="A94" s="256">
        <v>2098.85</v>
      </c>
      <c r="B94" s="257">
        <f>A94+A95+A96</f>
        <v>4808.87</v>
      </c>
      <c r="D94" s="478" t="s">
        <v>91</v>
      </c>
      <c r="E94" s="478"/>
    </row>
    <row r="95" spans="1:11">
      <c r="A95" s="256">
        <v>1355.01</v>
      </c>
      <c r="B95" s="257"/>
      <c r="D95" s="258">
        <f>SUM(E95:E98)</f>
        <v>511.83999999999992</v>
      </c>
      <c r="E95" s="266">
        <f>'[1]ΚΑΘΟΛΙΚΟ ΟΚΤΩΒΡΙΟΥ'!$H$61</f>
        <v>72.709999999999994</v>
      </c>
      <c r="G95" s="478" t="s">
        <v>98</v>
      </c>
      <c r="H95" s="478"/>
    </row>
    <row r="96" spans="1:11">
      <c r="A96" s="263">
        <v>1355.01</v>
      </c>
      <c r="B96" s="258"/>
      <c r="D96" s="257"/>
      <c r="E96" s="269">
        <f>'[1]ΚΑΘΟΛΙΚΟ ΟΚΤΩΒΡΙΟΥ'!$H$62</f>
        <v>112.12</v>
      </c>
      <c r="G96" s="322">
        <f>'ΦΥΛΛΟ ΜΕΡΙΣΜΟΥ!!!'!$F$20</f>
        <v>3165.8114999999998</v>
      </c>
      <c r="H96" s="278">
        <f>'ΦΥΛΛΟ ΜΕΡΙΣΜΟΥ!!!'!$F$20</f>
        <v>3165.8114999999998</v>
      </c>
      <c r="J96" s="257"/>
      <c r="K96" s="257"/>
    </row>
    <row r="97" spans="1:8" ht="13.5" thickBot="1">
      <c r="A97" s="253" t="s">
        <v>42</v>
      </c>
      <c r="B97" s="275" t="s">
        <v>42</v>
      </c>
      <c r="D97" s="252"/>
      <c r="E97" s="267">
        <f>'[1]ΚΑΘΟΛΙΚΟ ΟΚΤΩΒΡΙΟΥ'!$H$63</f>
        <v>83.84</v>
      </c>
      <c r="G97" s="253" t="s">
        <v>42</v>
      </c>
      <c r="H97" s="275" t="s">
        <v>42</v>
      </c>
    </row>
    <row r="98" spans="1:8" ht="13.5" thickTop="1">
      <c r="A98" s="257"/>
      <c r="B98" s="257"/>
      <c r="D98" s="249"/>
      <c r="E98" s="282">
        <f>'[1]ΚΑΘΟΛΙΚΟ ΟΚΤΩΒΡΙΟΥ'!$H$64</f>
        <v>243.17</v>
      </c>
    </row>
    <row r="99" spans="1:8" ht="13.5" thickBot="1">
      <c r="A99" s="478" t="s">
        <v>79</v>
      </c>
      <c r="B99" s="478"/>
      <c r="D99" s="253" t="s">
        <v>42</v>
      </c>
      <c r="E99" s="275" t="s">
        <v>42</v>
      </c>
      <c r="G99" s="478" t="s">
        <v>100</v>
      </c>
      <c r="H99" s="478"/>
    </row>
    <row r="100" spans="1:8" ht="13.5" thickTop="1">
      <c r="A100" s="280">
        <v>98</v>
      </c>
      <c r="B100" s="272">
        <v>98</v>
      </c>
      <c r="G100" s="278">
        <v>3165.08</v>
      </c>
      <c r="H100" s="321">
        <v>3165.08</v>
      </c>
    </row>
    <row r="101" spans="1:8" ht="13.5" thickBot="1">
      <c r="A101" s="253" t="s">
        <v>42</v>
      </c>
      <c r="B101" s="275" t="s">
        <v>42</v>
      </c>
      <c r="D101" s="478" t="s">
        <v>92</v>
      </c>
      <c r="E101" s="478"/>
      <c r="G101" s="253" t="s">
        <v>42</v>
      </c>
      <c r="H101" s="275" t="s">
        <v>42</v>
      </c>
    </row>
    <row r="102" spans="1:8" ht="13.5" thickTop="1">
      <c r="D102" s="258">
        <f>SUM(E102:E105)</f>
        <v>189.43999999999997</v>
      </c>
      <c r="E102" s="266">
        <f>'[1]ΚΑΘΟΛΙΚΟ ΟΚΤΩΒΡΙΟΥ'!$H$68</f>
        <v>49.36</v>
      </c>
    </row>
    <row r="103" spans="1:8">
      <c r="A103" s="492" t="s">
        <v>80</v>
      </c>
      <c r="B103" s="492"/>
      <c r="D103" s="257"/>
      <c r="E103" s="269">
        <f>'[1]ΚΑΘΟΛΙΚΟ ΟΚΤΩΒΡΙΟΥ'!$H$69</f>
        <v>103.28</v>
      </c>
      <c r="G103" s="478" t="s">
        <v>102</v>
      </c>
      <c r="H103" s="478"/>
    </row>
    <row r="104" spans="1:8">
      <c r="A104" s="280">
        <v>15</v>
      </c>
      <c r="B104" s="272">
        <v>15</v>
      </c>
      <c r="D104" s="262"/>
      <c r="E104" s="269">
        <f>'[1]ΚΑΘΟΛΙΚΟ ΟΚΤΩΒΡΙΟΥ'!$H$70</f>
        <v>11.7</v>
      </c>
      <c r="G104" s="283"/>
      <c r="H104" s="321">
        <v>3165.08</v>
      </c>
    </row>
    <row r="105" spans="1:8" ht="13.5" thickBot="1">
      <c r="A105" s="253" t="s">
        <v>42</v>
      </c>
      <c r="B105" s="275" t="s">
        <v>42</v>
      </c>
      <c r="D105" s="258"/>
      <c r="E105" s="273">
        <f>'[1]ΚΑΘΟΛΙΚΟ ΟΚΤΩΒΡΙΟΥ'!$H$71</f>
        <v>25.1</v>
      </c>
    </row>
    <row r="106" spans="1:8" ht="14.25" thickTop="1" thickBot="1">
      <c r="D106" s="253" t="s">
        <v>42</v>
      </c>
      <c r="E106" s="275" t="s">
        <v>42</v>
      </c>
    </row>
    <row r="107" spans="1:8" ht="13.5" thickTop="1">
      <c r="A107" s="478" t="s">
        <v>82</v>
      </c>
      <c r="B107" s="492"/>
    </row>
    <row r="108" spans="1:8">
      <c r="A108" s="310">
        <v>22</v>
      </c>
      <c r="B108" s="311">
        <v>22</v>
      </c>
      <c r="D108" s="459" t="s">
        <v>81</v>
      </c>
      <c r="E108" s="459"/>
    </row>
    <row r="109" spans="1:8" ht="13.5" thickBot="1">
      <c r="A109" s="253" t="s">
        <v>42</v>
      </c>
      <c r="B109" s="275" t="s">
        <v>42</v>
      </c>
      <c r="D109" s="156">
        <v>3000</v>
      </c>
      <c r="E109" s="156">
        <v>3000</v>
      </c>
    </row>
    <row r="110" spans="1:8" ht="14.25" thickTop="1" thickBot="1">
      <c r="A110" s="233"/>
      <c r="B110" s="257"/>
      <c r="D110" s="107" t="s">
        <v>42</v>
      </c>
      <c r="E110" s="108" t="s">
        <v>42</v>
      </c>
    </row>
    <row r="111" spans="1:8" ht="13.5" thickTop="1"/>
  </sheetData>
  <mergeCells count="67">
    <mergeCell ref="G95:H95"/>
    <mergeCell ref="G99:H99"/>
    <mergeCell ref="G103:H103"/>
    <mergeCell ref="G57:H57"/>
    <mergeCell ref="D81:E81"/>
    <mergeCell ref="D87:E87"/>
    <mergeCell ref="D94:E94"/>
    <mergeCell ref="G64:H64"/>
    <mergeCell ref="G68:H68"/>
    <mergeCell ref="G74:H74"/>
    <mergeCell ref="G79:H79"/>
    <mergeCell ref="G83:H83"/>
    <mergeCell ref="G87:H87"/>
    <mergeCell ref="G91:H91"/>
    <mergeCell ref="A89:B89"/>
    <mergeCell ref="A99:B99"/>
    <mergeCell ref="A103:B103"/>
    <mergeCell ref="A107:B107"/>
    <mergeCell ref="D57:E57"/>
    <mergeCell ref="D61:E61"/>
    <mergeCell ref="D65:E65"/>
    <mergeCell ref="D69:E69"/>
    <mergeCell ref="D76:E76"/>
    <mergeCell ref="D101:E101"/>
    <mergeCell ref="A57:B57"/>
    <mergeCell ref="A69:B69"/>
    <mergeCell ref="A73:B73"/>
    <mergeCell ref="A77:B77"/>
    <mergeCell ref="A81:B81"/>
    <mergeCell ref="A93:B93"/>
    <mergeCell ref="G46:H46"/>
    <mergeCell ref="G49:H49"/>
    <mergeCell ref="G53:H53"/>
    <mergeCell ref="A63:B63"/>
    <mergeCell ref="D39:E39"/>
    <mergeCell ref="D43:E43"/>
    <mergeCell ref="D49:E49"/>
    <mergeCell ref="G3:H3"/>
    <mergeCell ref="G7:H7"/>
    <mergeCell ref="G13:H13"/>
    <mergeCell ref="G20:H20"/>
    <mergeCell ref="G28:H28"/>
    <mergeCell ref="D11:E11"/>
    <mergeCell ref="G35:H35"/>
    <mergeCell ref="G42:H42"/>
    <mergeCell ref="D15:E15"/>
    <mergeCell ref="D19:E19"/>
    <mergeCell ref="D23:E23"/>
    <mergeCell ref="D27:E27"/>
    <mergeCell ref="D31:E31"/>
    <mergeCell ref="D35:E35"/>
    <mergeCell ref="D108:E108"/>
    <mergeCell ref="A85:B85"/>
    <mergeCell ref="A23:B23"/>
    <mergeCell ref="A56:B56"/>
    <mergeCell ref="A1:B1"/>
    <mergeCell ref="A3:B3"/>
    <mergeCell ref="A6:B6"/>
    <mergeCell ref="A12:B12"/>
    <mergeCell ref="A16:B16"/>
    <mergeCell ref="A17:B17"/>
    <mergeCell ref="A2:H2"/>
    <mergeCell ref="A49:B49"/>
    <mergeCell ref="A39:B39"/>
    <mergeCell ref="A46:B46"/>
    <mergeCell ref="D3:E3"/>
    <mergeCell ref="D7:E7"/>
  </mergeCells>
  <pageMargins left="0.70866141732283472" right="0.70866141732283472" top="0.74803149606299213" bottom="0.74803149606299213" header="0.31496062992125984" footer="0.31496062992125984"/>
  <pageSetup paperSize="9" firstPageNumber="97" orientation="portrait" useFirstPageNumber="1" horizontalDpi="4294967293" verticalDpi="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7"/>
  <sheetViews>
    <sheetView topLeftCell="A25" workbookViewId="0">
      <selection activeCell="H18" sqref="H18"/>
    </sheetView>
  </sheetViews>
  <sheetFormatPr defaultRowHeight="15"/>
  <cols>
    <col min="1" max="2" width="12.42578125" customWidth="1"/>
    <col min="3" max="3" width="4.42578125" customWidth="1"/>
    <col min="4" max="5" width="12.42578125" customWidth="1"/>
    <col min="6" max="6" width="4.42578125" customWidth="1"/>
    <col min="7" max="8" width="12.42578125" customWidth="1"/>
    <col min="10" max="10" width="10.140625" bestFit="1" customWidth="1"/>
  </cols>
  <sheetData>
    <row r="1" spans="1:8" ht="15.75">
      <c r="A1" s="489" t="s">
        <v>38</v>
      </c>
      <c r="B1" s="489"/>
      <c r="C1" s="127"/>
      <c r="D1" s="127"/>
      <c r="E1" s="127"/>
      <c r="F1" s="127"/>
      <c r="G1" s="127"/>
      <c r="H1" s="127"/>
    </row>
    <row r="2" spans="1:8" ht="15.75">
      <c r="A2" s="491" t="s">
        <v>103</v>
      </c>
      <c r="B2" s="491"/>
      <c r="C2" s="491"/>
      <c r="D2" s="491"/>
      <c r="E2" s="491"/>
      <c r="F2" s="491"/>
      <c r="G2" s="491"/>
      <c r="H2" s="491"/>
    </row>
    <row r="3" spans="1:8" s="118" customFormat="1" ht="12.75">
      <c r="A3" s="464" t="s">
        <v>41</v>
      </c>
      <c r="B3" s="502"/>
      <c r="D3" s="459" t="s">
        <v>109</v>
      </c>
      <c r="E3" s="459"/>
      <c r="G3" s="458" t="s">
        <v>65</v>
      </c>
      <c r="H3" s="458"/>
    </row>
    <row r="4" spans="1:8" s="118" customFormat="1" ht="12.75">
      <c r="A4" s="109">
        <v>242</v>
      </c>
      <c r="B4" s="111">
        <f>SUM(A4:A5)</f>
        <v>367</v>
      </c>
      <c r="D4" s="119">
        <v>261.8</v>
      </c>
      <c r="E4" s="115">
        <v>261.8</v>
      </c>
      <c r="G4" s="142">
        <v>442.3</v>
      </c>
      <c r="H4" s="134">
        <v>2229.3200000000002</v>
      </c>
    </row>
    <row r="5" spans="1:8" s="118" customFormat="1" ht="13.5" thickBot="1">
      <c r="A5" s="110">
        <v>125</v>
      </c>
      <c r="B5" s="388"/>
      <c r="D5" s="107" t="s">
        <v>42</v>
      </c>
      <c r="E5" s="108" t="s">
        <v>42</v>
      </c>
      <c r="G5" s="143">
        <f>H4-G4</f>
        <v>1787.0200000000002</v>
      </c>
      <c r="H5" s="375"/>
    </row>
    <row r="6" spans="1:8" s="118" customFormat="1" ht="14.25" thickTop="1" thickBot="1">
      <c r="A6" s="107" t="s">
        <v>42</v>
      </c>
      <c r="B6" s="108" t="s">
        <v>42</v>
      </c>
      <c r="G6" s="107" t="s">
        <v>42</v>
      </c>
      <c r="H6" s="108" t="s">
        <v>42</v>
      </c>
    </row>
    <row r="7" spans="1:8" s="118" customFormat="1" ht="13.5" thickTop="1">
      <c r="D7" s="460" t="s">
        <v>54</v>
      </c>
      <c r="E7" s="502"/>
    </row>
    <row r="8" spans="1:8" s="118" customFormat="1" ht="12.75">
      <c r="A8" s="458" t="s">
        <v>43</v>
      </c>
      <c r="B8" s="458"/>
      <c r="D8" s="131">
        <v>1485</v>
      </c>
      <c r="E8" s="132">
        <v>1485</v>
      </c>
      <c r="G8" s="458" t="s">
        <v>66</v>
      </c>
      <c r="H8" s="458"/>
    </row>
    <row r="9" spans="1:8" s="118" customFormat="1" ht="13.5" thickBot="1">
      <c r="A9" s="109">
        <v>150</v>
      </c>
      <c r="B9" s="112">
        <f>SUM(A9:A10)</f>
        <v>150</v>
      </c>
      <c r="D9" s="107" t="s">
        <v>42</v>
      </c>
      <c r="E9" s="108" t="s">
        <v>42</v>
      </c>
      <c r="G9" s="383">
        <v>151.30000000000001</v>
      </c>
      <c r="H9" s="383">
        <v>151.30000000000001</v>
      </c>
    </row>
    <row r="10" spans="1:8" s="118" customFormat="1" ht="14.25" thickTop="1" thickBot="1">
      <c r="A10" s="107" t="s">
        <v>42</v>
      </c>
      <c r="B10" s="108" t="s">
        <v>42</v>
      </c>
      <c r="G10" s="145"/>
      <c r="H10" s="151">
        <v>172.15</v>
      </c>
    </row>
    <row r="11" spans="1:8" s="118" customFormat="1" ht="13.5" thickTop="1">
      <c r="D11" s="458" t="s">
        <v>58</v>
      </c>
      <c r="E11" s="458"/>
      <c r="G11" s="376"/>
      <c r="H11" s="152">
        <v>151.71</v>
      </c>
    </row>
    <row r="12" spans="1:8" s="118" customFormat="1" ht="12.75">
      <c r="A12" s="459" t="s">
        <v>105</v>
      </c>
      <c r="B12" s="459"/>
      <c r="D12" s="133">
        <v>5970.89</v>
      </c>
      <c r="E12" s="133">
        <v>5970.89</v>
      </c>
      <c r="G12" s="375"/>
      <c r="H12" s="154">
        <v>139.54</v>
      </c>
    </row>
    <row r="13" spans="1:8" s="118" customFormat="1" ht="13.5" thickBot="1">
      <c r="A13" s="343">
        <f>A20</f>
        <v>9777.89</v>
      </c>
      <c r="B13" s="343">
        <f>A13</f>
        <v>9777.89</v>
      </c>
      <c r="D13" s="107" t="s">
        <v>42</v>
      </c>
      <c r="E13" s="108" t="s">
        <v>42</v>
      </c>
      <c r="G13" s="119"/>
      <c r="H13" s="132">
        <f>SUM(H10:H12)</f>
        <v>463.4</v>
      </c>
    </row>
    <row r="14" spans="1:8" s="118" customFormat="1" ht="13.5" thickTop="1">
      <c r="A14" s="344">
        <f>A21</f>
        <v>8745.5199999999986</v>
      </c>
      <c r="B14" s="344">
        <f>A14</f>
        <v>8745.5199999999986</v>
      </c>
    </row>
    <row r="15" spans="1:8" s="118" customFormat="1" ht="12.75">
      <c r="A15" s="115">
        <f>A22</f>
        <v>7945.0899999999992</v>
      </c>
      <c r="B15" s="115">
        <f>A15</f>
        <v>7945.0899999999992</v>
      </c>
      <c r="D15" s="478" t="s">
        <v>55</v>
      </c>
      <c r="E15" s="478"/>
      <c r="G15" s="458" t="s">
        <v>67</v>
      </c>
      <c r="H15" s="458"/>
    </row>
    <row r="16" spans="1:8" s="118" customFormat="1" ht="13.5" thickBot="1">
      <c r="A16" s="107" t="s">
        <v>42</v>
      </c>
      <c r="B16" s="108" t="s">
        <v>42</v>
      </c>
      <c r="D16" s="288">
        <v>1548.95</v>
      </c>
      <c r="E16" s="288">
        <v>1548.95</v>
      </c>
      <c r="G16" s="397">
        <v>1.66</v>
      </c>
      <c r="H16" s="243">
        <v>1.66</v>
      </c>
    </row>
    <row r="17" spans="1:11" s="118" customFormat="1" ht="14.25" thickTop="1" thickBot="1">
      <c r="A17" s="117"/>
      <c r="B17" s="117"/>
      <c r="D17" s="107" t="s">
        <v>42</v>
      </c>
      <c r="E17" s="108" t="s">
        <v>42</v>
      </c>
      <c r="G17" s="376"/>
      <c r="H17" s="152">
        <v>3.49</v>
      </c>
    </row>
    <row r="18" spans="1:11" s="118" customFormat="1" ht="13.5" thickTop="1">
      <c r="A18" s="459" t="s">
        <v>48</v>
      </c>
      <c r="B18" s="459"/>
      <c r="D18" s="117"/>
      <c r="E18" s="117"/>
      <c r="G18" s="398"/>
      <c r="H18" s="428">
        <v>36.4</v>
      </c>
    </row>
    <row r="19" spans="1:11" s="118" customFormat="1" ht="12.75">
      <c r="A19" s="325">
        <f>'IRMAR KAΘ 10'!A37-'IRMAR KAΘ 10'!B37</f>
        <v>109402.13999999998</v>
      </c>
      <c r="B19" s="343">
        <v>3108</v>
      </c>
      <c r="D19" s="478" t="s">
        <v>56</v>
      </c>
      <c r="E19" s="478"/>
      <c r="G19" s="117"/>
      <c r="H19" s="128">
        <f>SUM(H17:H18)</f>
        <v>39.89</v>
      </c>
    </row>
    <row r="20" spans="1:11" s="118" customFormat="1" ht="12.75">
      <c r="A20" s="325">
        <f>'[1]ΗΜΕΡΟΛΟΓΙΟ ΝΟΕΜΒΡΙΟΥ'!$H$18</f>
        <v>9777.89</v>
      </c>
      <c r="B20" s="344">
        <v>643.98</v>
      </c>
      <c r="D20" s="370">
        <v>1000</v>
      </c>
      <c r="E20" s="370">
        <v>1000</v>
      </c>
    </row>
    <row r="21" spans="1:11" s="118" customFormat="1" ht="13.5" thickBot="1">
      <c r="A21" s="325">
        <f>'[1]ΗΜΕΡΟΛΟΓΙΟ ΝΟΕΜΒΡΙΟΥ'!$H$71</f>
        <v>8745.5199999999986</v>
      </c>
      <c r="B21" s="344">
        <v>250</v>
      </c>
      <c r="D21" s="107" t="s">
        <v>42</v>
      </c>
      <c r="E21" s="108" t="s">
        <v>42</v>
      </c>
      <c r="G21" s="458" t="s">
        <v>68</v>
      </c>
      <c r="H21" s="458"/>
    </row>
    <row r="22" spans="1:11" s="118" customFormat="1" ht="13.5" thickTop="1">
      <c r="A22" s="346">
        <f>'[1]ΗΜΕΡΟΛΟΓΙΟ ΝΟΕΜΒΡΙΟΥ'!$H$91</f>
        <v>7945.0899999999992</v>
      </c>
      <c r="B22" s="344">
        <v>212</v>
      </c>
      <c r="D22" s="117"/>
      <c r="E22" s="117"/>
      <c r="G22" s="147">
        <v>318.89999999999998</v>
      </c>
      <c r="H22" s="148">
        <v>318.89999999999998</v>
      </c>
    </row>
    <row r="23" spans="1:11" s="118" customFormat="1" ht="12.75" customHeight="1" thickBot="1">
      <c r="B23" s="344">
        <v>69.02</v>
      </c>
      <c r="D23" s="478" t="s">
        <v>57</v>
      </c>
      <c r="E23" s="478"/>
      <c r="G23" s="107" t="s">
        <v>42</v>
      </c>
      <c r="H23" s="108" t="s">
        <v>42</v>
      </c>
    </row>
    <row r="24" spans="1:11" s="118" customFormat="1" ht="13.5" thickTop="1">
      <c r="A24" s="325"/>
      <c r="B24" s="344">
        <v>119</v>
      </c>
      <c r="D24" s="370">
        <v>1000</v>
      </c>
      <c r="E24" s="370">
        <v>1000</v>
      </c>
    </row>
    <row r="25" spans="1:11" s="118" customFormat="1" ht="13.5" thickBot="1">
      <c r="A25" s="325"/>
      <c r="B25" s="344">
        <v>261.8</v>
      </c>
      <c r="D25" s="107" t="s">
        <v>42</v>
      </c>
      <c r="E25" s="108" t="s">
        <v>42</v>
      </c>
      <c r="G25" s="459" t="s">
        <v>112</v>
      </c>
      <c r="H25" s="459"/>
    </row>
    <row r="26" spans="1:11" s="118" customFormat="1" ht="14.25" thickTop="1" thickBot="1">
      <c r="A26" s="325"/>
      <c r="B26" s="344">
        <v>188.5</v>
      </c>
      <c r="F26" s="117"/>
      <c r="G26" s="401">
        <v>326.05</v>
      </c>
      <c r="H26" s="400">
        <v>326.05</v>
      </c>
    </row>
    <row r="27" spans="1:11" s="118" customFormat="1" ht="13.5" thickTop="1">
      <c r="A27" s="325"/>
      <c r="B27" s="344">
        <v>4011.69</v>
      </c>
      <c r="D27" s="459" t="s">
        <v>61</v>
      </c>
      <c r="E27" s="459"/>
      <c r="G27" s="376"/>
      <c r="H27" s="402">
        <v>318.89999999999998</v>
      </c>
    </row>
    <row r="28" spans="1:11" s="118" customFormat="1" ht="12.75">
      <c r="A28" s="325"/>
      <c r="B28" s="344">
        <v>344.29</v>
      </c>
      <c r="D28" s="396">
        <v>13.5</v>
      </c>
      <c r="E28" s="396">
        <v>13.5</v>
      </c>
      <c r="G28" s="117"/>
      <c r="H28" s="117"/>
    </row>
    <row r="29" spans="1:11" s="118" customFormat="1" ht="13.5" thickBot="1">
      <c r="A29" s="325"/>
      <c r="B29" s="344">
        <v>152.96</v>
      </c>
      <c r="D29" s="107" t="s">
        <v>42</v>
      </c>
      <c r="E29" s="108" t="s">
        <v>42</v>
      </c>
    </row>
    <row r="30" spans="1:11" s="118" customFormat="1" ht="13.5" thickTop="1">
      <c r="A30" s="325"/>
      <c r="B30" s="344">
        <v>5970.89</v>
      </c>
      <c r="G30" s="459" t="s">
        <v>69</v>
      </c>
      <c r="H30" s="459"/>
    </row>
    <row r="31" spans="1:11" s="118" customFormat="1" ht="12.75">
      <c r="A31" s="325"/>
      <c r="B31" s="344">
        <v>1485</v>
      </c>
      <c r="D31" s="463" t="s">
        <v>62</v>
      </c>
      <c r="E31" s="463"/>
      <c r="G31" s="118">
        <v>300</v>
      </c>
      <c r="H31" s="128">
        <v>300</v>
      </c>
    </row>
    <row r="32" spans="1:11" s="118" customFormat="1" ht="13.5" thickBot="1">
      <c r="A32" s="325"/>
      <c r="B32" s="344">
        <v>1787.02</v>
      </c>
      <c r="D32" s="136">
        <v>10.45</v>
      </c>
      <c r="E32" s="141">
        <f>SUM(D32:D36)</f>
        <v>366.75</v>
      </c>
      <c r="G32" s="107" t="s">
        <v>42</v>
      </c>
      <c r="H32" s="108" t="s">
        <v>42</v>
      </c>
      <c r="J32" s="460"/>
      <c r="K32" s="460"/>
    </row>
    <row r="33" spans="1:11" s="118" customFormat="1" ht="15.75" thickTop="1">
      <c r="A33" s="325"/>
      <c r="B33" s="344">
        <v>626.04999999999995</v>
      </c>
      <c r="D33" s="136">
        <v>11.02</v>
      </c>
      <c r="E33" s="138"/>
      <c r="G33"/>
      <c r="H33"/>
      <c r="J33" s="136"/>
      <c r="K33" s="137"/>
    </row>
    <row r="34" spans="1:11" s="118" customFormat="1" ht="12.75">
      <c r="A34" s="325"/>
      <c r="B34" s="344">
        <v>3548.95</v>
      </c>
      <c r="D34" s="136">
        <v>19</v>
      </c>
      <c r="E34" s="138"/>
      <c r="G34" s="459" t="s">
        <v>113</v>
      </c>
      <c r="H34" s="459"/>
      <c r="J34" s="376"/>
      <c r="K34" s="137"/>
    </row>
    <row r="35" spans="1:11" s="118" customFormat="1" ht="13.5" thickBot="1">
      <c r="A35" s="325"/>
      <c r="B35" s="344">
        <v>1202.21</v>
      </c>
      <c r="D35" s="137">
        <v>41.28</v>
      </c>
      <c r="E35" s="139"/>
      <c r="G35" s="397">
        <v>300</v>
      </c>
      <c r="H35" s="243">
        <v>300</v>
      </c>
      <c r="J35" s="376"/>
      <c r="K35" s="137"/>
    </row>
    <row r="36" spans="1:11" s="118" customFormat="1" ht="13.5" thickTop="1">
      <c r="A36" s="360"/>
      <c r="B36" s="345">
        <v>57.71</v>
      </c>
      <c r="D36" s="140">
        <v>285</v>
      </c>
      <c r="E36" s="129"/>
      <c r="G36" s="376"/>
      <c r="H36" s="152">
        <v>300</v>
      </c>
      <c r="J36" s="427"/>
      <c r="K36" s="376"/>
    </row>
    <row r="37" spans="1:11" s="118" customFormat="1" ht="13.5" thickBot="1">
      <c r="A37" s="345">
        <f>SUM(A19:A36)</f>
        <v>135870.63999999998</v>
      </c>
      <c r="B37" s="345">
        <f>SUM(B19:B36)</f>
        <v>24039.07</v>
      </c>
      <c r="D37" s="107" t="s">
        <v>42</v>
      </c>
      <c r="E37" s="108" t="s">
        <v>42</v>
      </c>
      <c r="G37" s="117"/>
      <c r="H37" s="137"/>
    </row>
    <row r="38" spans="1:11" s="118" customFormat="1" ht="13.5" thickTop="1"/>
    <row r="39" spans="1:11" s="118" customFormat="1">
      <c r="A39" s="458" t="s">
        <v>52</v>
      </c>
      <c r="B39" s="474"/>
      <c r="D39" s="458" t="s">
        <v>63</v>
      </c>
      <c r="E39" s="458"/>
      <c r="G39" s="478" t="s">
        <v>70</v>
      </c>
      <c r="H39" s="478"/>
    </row>
    <row r="40" spans="1:11" s="118" customFormat="1">
      <c r="A40" s="118">
        <v>263.77999999999997</v>
      </c>
      <c r="B40" s="128">
        <v>263.77999999999997</v>
      </c>
      <c r="D40" s="424">
        <v>2138.5100000000002</v>
      </c>
      <c r="E40" s="424">
        <v>2138.5100000000002</v>
      </c>
      <c r="G40" s="288">
        <v>57.71</v>
      </c>
      <c r="H40" s="369">
        <v>57.71</v>
      </c>
    </row>
    <row r="41" spans="1:11" s="118" customFormat="1" ht="13.5" thickBot="1">
      <c r="A41" s="107" t="s">
        <v>42</v>
      </c>
      <c r="B41" s="108" t="s">
        <v>42</v>
      </c>
      <c r="D41" s="107" t="s">
        <v>42</v>
      </c>
      <c r="E41" s="108" t="s">
        <v>42</v>
      </c>
      <c r="G41" s="399" t="s">
        <v>42</v>
      </c>
      <c r="H41" s="153" t="s">
        <v>42</v>
      </c>
    </row>
    <row r="42" spans="1:11" s="118" customFormat="1" ht="13.5" thickTop="1">
      <c r="D42" s="145"/>
      <c r="E42" s="134"/>
    </row>
    <row r="43" spans="1:11" s="118" customFormat="1" ht="12.75">
      <c r="A43" s="475" t="s">
        <v>106</v>
      </c>
      <c r="B43" s="475"/>
      <c r="G43" s="478" t="s">
        <v>71</v>
      </c>
      <c r="H43" s="478"/>
    </row>
    <row r="44" spans="1:11" s="118" customFormat="1" ht="12.75">
      <c r="A44" s="118">
        <v>178.5</v>
      </c>
      <c r="B44" s="118">
        <v>178.5</v>
      </c>
      <c r="G44" s="288">
        <v>1202.21</v>
      </c>
      <c r="H44" s="369">
        <v>1202.21</v>
      </c>
    </row>
    <row r="45" spans="1:11" s="118" customFormat="1" ht="13.5" thickBot="1">
      <c r="A45" s="107" t="s">
        <v>42</v>
      </c>
      <c r="B45" s="108" t="s">
        <v>42</v>
      </c>
      <c r="D45" s="458" t="s">
        <v>64</v>
      </c>
      <c r="E45" s="458"/>
      <c r="G45" s="399" t="s">
        <v>42</v>
      </c>
      <c r="H45" s="153" t="s">
        <v>42</v>
      </c>
    </row>
    <row r="46" spans="1:11" s="118" customFormat="1" ht="15.75" thickTop="1">
      <c r="D46" s="425">
        <v>90.82</v>
      </c>
      <c r="E46" s="425">
        <v>90.82</v>
      </c>
      <c r="F46" s="117"/>
    </row>
    <row r="47" spans="1:11" s="118" customFormat="1" ht="13.5" thickBot="1">
      <c r="A47" s="459" t="s">
        <v>107</v>
      </c>
      <c r="B47" s="459"/>
      <c r="D47" s="107" t="s">
        <v>42</v>
      </c>
      <c r="E47" s="108" t="s">
        <v>42</v>
      </c>
      <c r="G47" s="458" t="s">
        <v>72</v>
      </c>
      <c r="H47" s="458"/>
    </row>
    <row r="48" spans="1:11" s="118" customFormat="1" ht="13.5" thickTop="1">
      <c r="A48" s="118">
        <v>65.45</v>
      </c>
      <c r="B48" s="128">
        <v>65.45</v>
      </c>
      <c r="D48" s="145"/>
      <c r="E48" s="146"/>
      <c r="G48" s="288">
        <v>4011.69</v>
      </c>
      <c r="H48" s="369">
        <v>4011.69</v>
      </c>
    </row>
    <row r="49" spans="1:8" s="118" customFormat="1" ht="13.5" thickBot="1">
      <c r="A49" s="107" t="s">
        <v>42</v>
      </c>
      <c r="B49" s="108" t="s">
        <v>42</v>
      </c>
      <c r="G49" s="385"/>
      <c r="H49" s="403">
        <v>3969.03</v>
      </c>
    </row>
    <row r="50" spans="1:8" s="118" customFormat="1" ht="15.75" thickTop="1">
      <c r="G50" s="101"/>
      <c r="H50" s="137"/>
    </row>
    <row r="51" spans="1:8" s="118" customFormat="1" ht="12.75">
      <c r="A51" s="459" t="s">
        <v>108</v>
      </c>
      <c r="B51" s="459"/>
      <c r="G51" s="458" t="s">
        <v>73</v>
      </c>
      <c r="H51" s="458"/>
    </row>
    <row r="52" spans="1:8" s="118" customFormat="1" ht="13.5" thickBot="1">
      <c r="A52" s="118">
        <v>136.25</v>
      </c>
      <c r="B52" s="129">
        <v>136.25</v>
      </c>
      <c r="G52" s="381">
        <v>344.29</v>
      </c>
      <c r="H52" s="381">
        <v>344.29</v>
      </c>
    </row>
    <row r="53" spans="1:8" s="118" customFormat="1" ht="14.25" thickTop="1" thickBot="1">
      <c r="A53" s="107" t="s">
        <v>42</v>
      </c>
      <c r="B53" s="108" t="s">
        <v>42</v>
      </c>
      <c r="G53" s="376"/>
      <c r="H53" s="137">
        <v>340.85</v>
      </c>
    </row>
    <row r="54" spans="1:8" s="118" customFormat="1" ht="13.5" thickTop="1"/>
    <row r="55" spans="1:8" s="118" customFormat="1" ht="12.75"/>
    <row r="56" spans="1:8" s="118" customFormat="1" ht="12.75"/>
    <row r="57" spans="1:8" s="118" customFormat="1">
      <c r="A57" s="458" t="s">
        <v>74</v>
      </c>
      <c r="B57" s="458"/>
      <c r="D57" s="459" t="s">
        <v>85</v>
      </c>
      <c r="E57" s="459"/>
      <c r="G57" s="503" t="s">
        <v>60</v>
      </c>
      <c r="H57" s="503"/>
    </row>
    <row r="58" spans="1:8" s="118" customFormat="1" ht="13.5" thickBot="1">
      <c r="A58" s="155">
        <v>8040.7</v>
      </c>
      <c r="B58" s="155">
        <v>8040.7</v>
      </c>
      <c r="D58" s="156">
        <v>58</v>
      </c>
      <c r="E58" s="131">
        <v>58</v>
      </c>
      <c r="G58" s="243">
        <v>28.5</v>
      </c>
      <c r="H58" s="243">
        <v>28.5</v>
      </c>
    </row>
    <row r="59" spans="1:8" s="118" customFormat="1" ht="14.25" thickTop="1" thickBot="1">
      <c r="A59" s="107" t="s">
        <v>42</v>
      </c>
      <c r="B59" s="108" t="s">
        <v>42</v>
      </c>
      <c r="D59" s="107" t="s">
        <v>42</v>
      </c>
      <c r="E59" s="108" t="s">
        <v>42</v>
      </c>
      <c r="G59" s="107" t="s">
        <v>42</v>
      </c>
      <c r="H59" s="108" t="s">
        <v>42</v>
      </c>
    </row>
    <row r="60" spans="1:8" s="118" customFormat="1" ht="15.75" thickTop="1">
      <c r="A60"/>
      <c r="B60"/>
      <c r="D60" s="126"/>
      <c r="E60" s="126"/>
    </row>
    <row r="61" spans="1:8" s="118" customFormat="1" ht="12.75">
      <c r="A61" s="459" t="s">
        <v>75</v>
      </c>
      <c r="B61" s="459"/>
      <c r="D61" s="458" t="s">
        <v>118</v>
      </c>
      <c r="E61" s="459"/>
      <c r="G61" s="459" t="s">
        <v>94</v>
      </c>
      <c r="H61" s="459"/>
    </row>
    <row r="62" spans="1:8" s="118" customFormat="1" ht="12.75">
      <c r="A62" s="150">
        <v>2467.81</v>
      </c>
      <c r="B62" s="150">
        <v>2467.81</v>
      </c>
      <c r="D62" s="155">
        <v>250</v>
      </c>
      <c r="E62" s="155">
        <v>250</v>
      </c>
      <c r="G62" s="118">
        <v>517</v>
      </c>
      <c r="H62" s="113">
        <v>23735.89</v>
      </c>
    </row>
    <row r="63" spans="1:8" s="118" customFormat="1" ht="13.5" thickBot="1">
      <c r="A63" s="107" t="s">
        <v>42</v>
      </c>
      <c r="B63" s="108" t="s">
        <v>42</v>
      </c>
      <c r="D63" s="107" t="s">
        <v>42</v>
      </c>
      <c r="E63" s="108" t="s">
        <v>42</v>
      </c>
      <c r="G63" s="118">
        <v>16327.67</v>
      </c>
      <c r="H63" s="114"/>
    </row>
    <row r="64" spans="1:8" s="118" customFormat="1" ht="15.75" thickTop="1">
      <c r="D64"/>
      <c r="E64"/>
      <c r="G64" s="118">
        <f>H62-G63-G62</f>
        <v>6891.2199999999993</v>
      </c>
      <c r="H64" s="114"/>
    </row>
    <row r="65" spans="1:8" s="118" customFormat="1" ht="13.5" thickBot="1">
      <c r="A65" s="459" t="s">
        <v>76</v>
      </c>
      <c r="B65" s="459"/>
      <c r="D65" s="458" t="s">
        <v>86</v>
      </c>
      <c r="E65" s="458"/>
      <c r="G65" s="107" t="s">
        <v>42</v>
      </c>
      <c r="H65" s="108" t="s">
        <v>42</v>
      </c>
    </row>
    <row r="66" spans="1:8" s="118" customFormat="1" ht="13.5" thickTop="1">
      <c r="A66" s="150">
        <v>91.16</v>
      </c>
      <c r="B66" s="130">
        <v>91.16</v>
      </c>
      <c r="D66" s="117">
        <f>SUM(E66:E69)</f>
        <v>22162.949999999997</v>
      </c>
      <c r="E66" s="114">
        <v>8279.4699999999993</v>
      </c>
      <c r="G66" s="126"/>
      <c r="H66" s="126"/>
    </row>
    <row r="67" spans="1:8" s="118" customFormat="1" ht="13.5" thickBot="1">
      <c r="A67" s="107" t="s">
        <v>42</v>
      </c>
      <c r="B67" s="108" t="s">
        <v>42</v>
      </c>
      <c r="E67" s="115">
        <v>7250.5</v>
      </c>
      <c r="G67" s="459" t="s">
        <v>95</v>
      </c>
      <c r="H67" s="459"/>
    </row>
    <row r="68" spans="1:8" s="118" customFormat="1" ht="13.5" thickTop="1">
      <c r="A68" s="126"/>
      <c r="B68" s="126"/>
      <c r="E68" s="115">
        <v>6632.98</v>
      </c>
      <c r="G68" s="118">
        <f>SUM(H68:H69)</f>
        <v>23218.89</v>
      </c>
      <c r="H68" s="113">
        <v>6891.22</v>
      </c>
    </row>
    <row r="69" spans="1:8" s="118" customFormat="1" ht="13.5" thickBot="1">
      <c r="A69" s="459" t="s">
        <v>77</v>
      </c>
      <c r="B69" s="459"/>
      <c r="D69" s="107" t="s">
        <v>42</v>
      </c>
      <c r="E69" s="108" t="s">
        <v>42</v>
      </c>
      <c r="H69" s="129">
        <v>16327.67</v>
      </c>
    </row>
    <row r="70" spans="1:8" s="118" customFormat="1" ht="16.5" thickTop="1" thickBot="1">
      <c r="A70" s="156">
        <v>1500</v>
      </c>
      <c r="B70" s="131">
        <v>1500</v>
      </c>
      <c r="D70"/>
      <c r="E70"/>
      <c r="G70" s="107" t="s">
        <v>42</v>
      </c>
      <c r="H70" s="108" t="s">
        <v>42</v>
      </c>
    </row>
    <row r="71" spans="1:8" s="118" customFormat="1" ht="16.5" thickTop="1" thickBot="1">
      <c r="A71" s="107" t="s">
        <v>42</v>
      </c>
      <c r="B71" s="108" t="s">
        <v>42</v>
      </c>
      <c r="D71" s="458" t="s">
        <v>88</v>
      </c>
      <c r="E71" s="458"/>
      <c r="G71"/>
      <c r="H71"/>
    </row>
    <row r="72" spans="1:8" s="118" customFormat="1" ht="13.5" thickTop="1">
      <c r="A72" s="126"/>
      <c r="B72" s="126"/>
      <c r="D72" s="118">
        <f>SUM(E72:E75)</f>
        <v>384.29999999999995</v>
      </c>
      <c r="E72" s="114">
        <v>105.26</v>
      </c>
      <c r="G72" s="459" t="s">
        <v>96</v>
      </c>
      <c r="H72" s="459"/>
    </row>
    <row r="73" spans="1:8" s="118" customFormat="1" ht="12.75">
      <c r="A73" s="458" t="s">
        <v>79</v>
      </c>
      <c r="B73" s="459"/>
      <c r="E73" s="115">
        <v>178.38</v>
      </c>
      <c r="G73" s="156">
        <v>13878.52</v>
      </c>
      <c r="H73" s="156">
        <v>13878.52</v>
      </c>
    </row>
    <row r="74" spans="1:8" s="118" customFormat="1" ht="13.5" thickBot="1">
      <c r="A74" s="155">
        <v>150</v>
      </c>
      <c r="B74" s="155">
        <v>150</v>
      </c>
      <c r="E74" s="115">
        <v>100.66</v>
      </c>
      <c r="G74" s="107" t="s">
        <v>42</v>
      </c>
      <c r="H74" s="108" t="s">
        <v>42</v>
      </c>
    </row>
    <row r="75" spans="1:8" s="118" customFormat="1" ht="14.25" thickTop="1" thickBot="1">
      <c r="A75" s="107" t="s">
        <v>42</v>
      </c>
      <c r="B75" s="108" t="s">
        <v>42</v>
      </c>
      <c r="D75" s="107" t="s">
        <v>42</v>
      </c>
      <c r="E75" s="108" t="s">
        <v>42</v>
      </c>
      <c r="G75" s="126"/>
      <c r="H75" s="126"/>
    </row>
    <row r="76" spans="1:8" s="118" customFormat="1" ht="15.75" thickTop="1">
      <c r="A76" s="126"/>
      <c r="B76" s="126"/>
      <c r="D76"/>
      <c r="E76"/>
      <c r="G76" s="459" t="s">
        <v>97</v>
      </c>
      <c r="H76" s="459"/>
    </row>
    <row r="77" spans="1:8" s="118" customFormat="1" ht="12.75">
      <c r="A77" s="459" t="s">
        <v>81</v>
      </c>
      <c r="B77" s="459"/>
      <c r="D77" s="458" t="s">
        <v>89</v>
      </c>
      <c r="E77" s="458"/>
      <c r="G77" s="156">
        <v>2449.15</v>
      </c>
      <c r="H77" s="156">
        <v>2449.15</v>
      </c>
    </row>
    <row r="78" spans="1:8" s="118" customFormat="1" ht="13.5" thickBot="1">
      <c r="A78" s="156">
        <v>3000</v>
      </c>
      <c r="B78" s="156">
        <v>3000</v>
      </c>
      <c r="D78" s="119">
        <f>SUM(E78:E79)</f>
        <v>11.61</v>
      </c>
      <c r="E78" s="115">
        <v>4.28</v>
      </c>
      <c r="G78" s="107" t="s">
        <v>42</v>
      </c>
      <c r="H78" s="108" t="s">
        <v>42</v>
      </c>
    </row>
    <row r="79" spans="1:8" s="118" customFormat="1" ht="14.25" thickTop="1" thickBot="1">
      <c r="A79" s="107" t="s">
        <v>42</v>
      </c>
      <c r="B79" s="108" t="s">
        <v>42</v>
      </c>
      <c r="E79" s="123">
        <v>7.33</v>
      </c>
      <c r="G79" s="126"/>
      <c r="H79" s="126"/>
    </row>
    <row r="80" spans="1:8" s="118" customFormat="1" ht="16.5" thickTop="1" thickBot="1">
      <c r="A80"/>
      <c r="B80"/>
      <c r="D80" s="107" t="s">
        <v>42</v>
      </c>
      <c r="E80" s="108" t="s">
        <v>42</v>
      </c>
      <c r="G80" s="459" t="s">
        <v>99</v>
      </c>
      <c r="H80" s="459"/>
    </row>
    <row r="81" spans="1:8" s="118" customFormat="1" ht="15.75" thickTop="1">
      <c r="A81" s="459" t="s">
        <v>114</v>
      </c>
      <c r="B81" s="459"/>
      <c r="D81"/>
      <c r="E81"/>
      <c r="G81" s="156">
        <v>23218.89</v>
      </c>
      <c r="H81" s="156">
        <v>23218.89</v>
      </c>
    </row>
    <row r="82" spans="1:8" s="118" customFormat="1" ht="13.5" thickBot="1">
      <c r="A82" s="157">
        <v>220</v>
      </c>
      <c r="B82" s="157">
        <v>220</v>
      </c>
      <c r="D82" s="458" t="s">
        <v>90</v>
      </c>
      <c r="E82" s="458"/>
      <c r="G82" s="107" t="s">
        <v>42</v>
      </c>
      <c r="H82" s="108" t="s">
        <v>42</v>
      </c>
    </row>
    <row r="83" spans="1:8" s="118" customFormat="1" ht="16.5" thickTop="1" thickBot="1">
      <c r="A83" s="107" t="s">
        <v>42</v>
      </c>
      <c r="B83" s="108" t="s">
        <v>42</v>
      </c>
      <c r="D83" s="117">
        <f>SUM(E83:E86)</f>
        <v>19.72</v>
      </c>
      <c r="E83" s="114">
        <v>13.72</v>
      </c>
      <c r="G83"/>
      <c r="H83"/>
    </row>
    <row r="84" spans="1:8" s="118" customFormat="1" ht="15.75" thickTop="1">
      <c r="A84"/>
      <c r="B84"/>
      <c r="D84" s="117"/>
      <c r="E84" s="115">
        <v>6</v>
      </c>
      <c r="G84" s="459" t="s">
        <v>101</v>
      </c>
      <c r="H84" s="459"/>
    </row>
    <row r="85" spans="1:8" s="118" customFormat="1" ht="13.5" thickBot="1">
      <c r="A85" s="459" t="s">
        <v>115</v>
      </c>
      <c r="B85" s="459"/>
      <c r="D85" s="107" t="s">
        <v>42</v>
      </c>
      <c r="E85" s="108" t="s">
        <v>42</v>
      </c>
      <c r="G85" s="156">
        <v>13878.52</v>
      </c>
      <c r="H85" s="156">
        <v>13878.52</v>
      </c>
    </row>
    <row r="86" spans="1:8" s="118" customFormat="1" ht="14.25" thickTop="1" thickBot="1">
      <c r="A86" s="157">
        <v>100</v>
      </c>
      <c r="B86" s="157">
        <v>100</v>
      </c>
      <c r="D86" s="376"/>
      <c r="E86" s="376"/>
      <c r="G86" s="107" t="s">
        <v>42</v>
      </c>
      <c r="H86" s="108" t="s">
        <v>42</v>
      </c>
    </row>
    <row r="87" spans="1:8" s="118" customFormat="1" ht="16.5" thickTop="1" thickBot="1">
      <c r="A87" s="107" t="s">
        <v>42</v>
      </c>
      <c r="B87" s="108" t="s">
        <v>42</v>
      </c>
      <c r="D87" s="458" t="s">
        <v>91</v>
      </c>
      <c r="E87" s="458"/>
      <c r="G87"/>
      <c r="H87"/>
    </row>
    <row r="88" spans="1:8" s="118" customFormat="1" ht="13.5" thickTop="1">
      <c r="D88" s="118">
        <f>SUM(E88:E91)</f>
        <v>750.54</v>
      </c>
      <c r="E88" s="114">
        <v>228.31</v>
      </c>
      <c r="G88" s="459" t="s">
        <v>98</v>
      </c>
      <c r="H88" s="459"/>
    </row>
    <row r="89" spans="1:8" s="118" customFormat="1" ht="12.75">
      <c r="A89" s="458" t="s">
        <v>82</v>
      </c>
      <c r="B89" s="459"/>
      <c r="E89" s="115">
        <v>280.64999999999998</v>
      </c>
      <c r="G89" s="156">
        <v>2449.15</v>
      </c>
      <c r="H89" s="156">
        <v>2449.15</v>
      </c>
    </row>
    <row r="90" spans="1:8" s="118" customFormat="1" ht="13.5" thickBot="1">
      <c r="A90" s="156">
        <v>25</v>
      </c>
      <c r="B90" s="156">
        <v>25</v>
      </c>
      <c r="D90" s="158"/>
      <c r="E90" s="159">
        <v>241.58</v>
      </c>
      <c r="G90" s="107" t="s">
        <v>42</v>
      </c>
      <c r="H90" s="108" t="s">
        <v>42</v>
      </c>
    </row>
    <row r="91" spans="1:8" s="118" customFormat="1" ht="16.5" thickTop="1" thickBot="1">
      <c r="A91" s="107" t="s">
        <v>42</v>
      </c>
      <c r="B91" s="108" t="s">
        <v>42</v>
      </c>
      <c r="D91" s="107" t="s">
        <v>42</v>
      </c>
      <c r="E91" s="108" t="s">
        <v>42</v>
      </c>
      <c r="G91"/>
      <c r="H91"/>
    </row>
    <row r="92" spans="1:8" s="118" customFormat="1" ht="15.75" thickTop="1">
      <c r="A92"/>
      <c r="B92"/>
      <c r="D92"/>
      <c r="E92"/>
      <c r="G92" s="459" t="s">
        <v>100</v>
      </c>
      <c r="H92" s="459"/>
    </row>
    <row r="93" spans="1:8" s="118" customFormat="1" ht="12.75">
      <c r="A93" s="476" t="s">
        <v>83</v>
      </c>
      <c r="B93" s="459"/>
      <c r="D93" s="458" t="s">
        <v>90</v>
      </c>
      <c r="E93" s="458"/>
      <c r="G93" s="242">
        <v>6891.22</v>
      </c>
      <c r="H93" s="113">
        <v>6891.22</v>
      </c>
    </row>
    <row r="94" spans="1:8" s="118" customFormat="1" ht="13.5" thickBot="1">
      <c r="A94" s="119">
        <v>108</v>
      </c>
      <c r="B94" s="115">
        <v>108</v>
      </c>
      <c r="D94" s="117">
        <f>SUM(E94:E96)</f>
        <v>247.10999999999999</v>
      </c>
      <c r="E94" s="114">
        <v>148.29</v>
      </c>
      <c r="G94" s="107" t="s">
        <v>42</v>
      </c>
      <c r="H94" s="108" t="s">
        <v>42</v>
      </c>
    </row>
    <row r="95" spans="1:8" s="118" customFormat="1" ht="16.5" thickTop="1" thickBot="1">
      <c r="A95" s="107" t="s">
        <v>42</v>
      </c>
      <c r="B95" s="108" t="s">
        <v>42</v>
      </c>
      <c r="D95" s="117"/>
      <c r="E95" s="115">
        <v>98.82</v>
      </c>
      <c r="G95"/>
      <c r="H95"/>
    </row>
    <row r="96" spans="1:8" s="118" customFormat="1" ht="14.25" thickTop="1" thickBot="1">
      <c r="D96" s="107" t="s">
        <v>42</v>
      </c>
      <c r="E96" s="108" t="s">
        <v>42</v>
      </c>
      <c r="G96" s="459" t="s">
        <v>102</v>
      </c>
      <c r="H96" s="459"/>
    </row>
    <row r="97" spans="1:8" s="118" customFormat="1" ht="16.5" thickTop="1" thickBot="1">
      <c r="A97" s="476" t="s">
        <v>116</v>
      </c>
      <c r="B97" s="459"/>
      <c r="D97"/>
      <c r="E97"/>
      <c r="G97" s="242"/>
      <c r="H97" s="243">
        <v>6891.22</v>
      </c>
    </row>
    <row r="98" spans="1:8" s="118" customFormat="1" ht="13.5" thickTop="1">
      <c r="A98" s="119">
        <v>50</v>
      </c>
      <c r="B98" s="115">
        <v>50</v>
      </c>
      <c r="D98" s="458" t="s">
        <v>93</v>
      </c>
      <c r="E98" s="458"/>
    </row>
    <row r="99" spans="1:8" s="118" customFormat="1" ht="15.75" thickBot="1">
      <c r="A99" s="107" t="s">
        <v>42</v>
      </c>
      <c r="B99" s="108" t="s">
        <v>42</v>
      </c>
      <c r="D99" s="160">
        <v>159.66</v>
      </c>
      <c r="E99" s="102">
        <v>159.66</v>
      </c>
    </row>
    <row r="100" spans="1:8" s="118" customFormat="1" ht="16.5" thickTop="1" thickBot="1">
      <c r="A100"/>
      <c r="B100"/>
      <c r="D100" s="107" t="s">
        <v>42</v>
      </c>
      <c r="E100" s="108" t="s">
        <v>42</v>
      </c>
    </row>
    <row r="101" spans="1:8" s="118" customFormat="1" ht="13.5" thickTop="1">
      <c r="A101" s="459" t="s">
        <v>117</v>
      </c>
      <c r="B101" s="459"/>
    </row>
    <row r="102" spans="1:8" s="118" customFormat="1" ht="12.75">
      <c r="A102" s="119">
        <v>212</v>
      </c>
      <c r="B102" s="115">
        <v>212</v>
      </c>
      <c r="D102" s="459" t="s">
        <v>59</v>
      </c>
      <c r="E102" s="459"/>
    </row>
    <row r="103" spans="1:8" s="118" customFormat="1" ht="13.5" thickBot="1">
      <c r="A103" s="107" t="s">
        <v>42</v>
      </c>
      <c r="B103" s="108" t="s">
        <v>42</v>
      </c>
      <c r="D103" s="118">
        <v>21.78</v>
      </c>
      <c r="E103" s="113">
        <f>SUM(D103:D104)</f>
        <v>33.03</v>
      </c>
    </row>
    <row r="104" spans="1:8" s="118" customFormat="1" ht="15.75" thickTop="1">
      <c r="A104"/>
      <c r="B104"/>
      <c r="D104" s="143">
        <v>11.25</v>
      </c>
      <c r="E104" s="129"/>
    </row>
    <row r="105" spans="1:8" s="118" customFormat="1" ht="13.5" thickBot="1">
      <c r="A105" s="459" t="s">
        <v>114</v>
      </c>
      <c r="B105" s="459"/>
      <c r="D105" s="107" t="s">
        <v>42</v>
      </c>
      <c r="E105" s="108" t="s">
        <v>42</v>
      </c>
    </row>
    <row r="106" spans="1:8" s="118" customFormat="1" ht="13.5" thickTop="1">
      <c r="A106" s="119">
        <v>55</v>
      </c>
      <c r="B106" s="115">
        <v>55</v>
      </c>
    </row>
    <row r="107" spans="1:8" s="118" customFormat="1" ht="13.5" thickBot="1">
      <c r="A107" s="107" t="s">
        <v>42</v>
      </c>
      <c r="B107" s="108" t="s">
        <v>42</v>
      </c>
    </row>
    <row r="108" spans="1:8" s="118" customFormat="1" ht="13.5" thickTop="1"/>
    <row r="109" spans="1:8" s="118" customFormat="1" ht="12.75"/>
    <row r="110" spans="1:8" s="118" customFormat="1" ht="12.75"/>
    <row r="111" spans="1:8" s="118" customFormat="1" ht="12.75"/>
    <row r="112" spans="1:8" s="118" customFormat="1" ht="12.75"/>
    <row r="113" s="118" customFormat="1" ht="12.75"/>
    <row r="114" s="118" customFormat="1" ht="12.75"/>
    <row r="115" s="118" customFormat="1" ht="12.75"/>
    <row r="116" s="118" customFormat="1" ht="12.75"/>
    <row r="117" s="118" customFormat="1" ht="12.75"/>
    <row r="118" s="118" customFormat="1" ht="12.75"/>
    <row r="119" s="118" customFormat="1" ht="12.75"/>
    <row r="120" s="118" customFormat="1" ht="12.75"/>
    <row r="121" s="118" customFormat="1" ht="12.75"/>
    <row r="122" s="118" customFormat="1" ht="12.75"/>
    <row r="123" s="118" customFormat="1" ht="12.75"/>
    <row r="124" s="118" customFormat="1" ht="12.75"/>
    <row r="125" s="118" customFormat="1" ht="12.75"/>
    <row r="126" s="118" customFormat="1" ht="12.75"/>
    <row r="127" s="118" customFormat="1" ht="12.75"/>
    <row r="128" s="118" customFormat="1" ht="12.75"/>
    <row r="129" s="118" customFormat="1" ht="12.75"/>
    <row r="130" s="118" customFormat="1" ht="12.75"/>
    <row r="131" s="118" customFormat="1" ht="12.75"/>
    <row r="132" s="118" customFormat="1" ht="12.75"/>
    <row r="133" s="118" customFormat="1" ht="12.75"/>
    <row r="134" s="118" customFormat="1" ht="12.75"/>
    <row r="135" s="118" customFormat="1" ht="12.75"/>
    <row r="136" s="118" customFormat="1" ht="12.75"/>
    <row r="137" s="118" customFormat="1" ht="12.75"/>
    <row r="138" s="118" customFormat="1" ht="12.75"/>
    <row r="139" s="118" customFormat="1" ht="12.75"/>
    <row r="140" s="118" customFormat="1" ht="12.75"/>
    <row r="141" s="118" customFormat="1" ht="12.75"/>
    <row r="142" s="118" customFormat="1" ht="12.75"/>
    <row r="143" s="118" customFormat="1" ht="12.75"/>
    <row r="144" s="118" customFormat="1" ht="12.75"/>
    <row r="145" s="118" customFormat="1" ht="12.75"/>
    <row r="146" s="118" customFormat="1" ht="12.75"/>
    <row r="147" s="118" customFormat="1" ht="12.75"/>
    <row r="148" s="118" customFormat="1" ht="12.75"/>
    <row r="149" s="118" customFormat="1" ht="12.75"/>
    <row r="150" s="118" customFormat="1" ht="12.75"/>
    <row r="151" s="118" customFormat="1" ht="12.75"/>
    <row r="152" s="118" customFormat="1" ht="12.75"/>
    <row r="153" s="118" customFormat="1" ht="12.75"/>
    <row r="154" s="118" customFormat="1" ht="12.75"/>
    <row r="155" s="118" customFormat="1" ht="12.75"/>
    <row r="156" s="118" customFormat="1" ht="12.75"/>
    <row r="157" s="118" customFormat="1" ht="12.75"/>
    <row r="158" s="118" customFormat="1" ht="12.75"/>
    <row r="159" s="118" customFormat="1" ht="12.75"/>
    <row r="160" s="118" customFormat="1" ht="12.75"/>
    <row r="161" s="118" customFormat="1" ht="12.75"/>
    <row r="162" s="118" customFormat="1" ht="12.75"/>
    <row r="163" s="118" customFormat="1" ht="12.75"/>
    <row r="164" s="118" customFormat="1" ht="12.75"/>
    <row r="165" s="118" customFormat="1" ht="12.75"/>
    <row r="166" s="118" customFormat="1" ht="12.75"/>
    <row r="167" s="118" customFormat="1" ht="12.75"/>
  </sheetData>
  <mergeCells count="65">
    <mergeCell ref="A93:B93"/>
    <mergeCell ref="D98:E98"/>
    <mergeCell ref="G61:H61"/>
    <mergeCell ref="G67:H67"/>
    <mergeCell ref="G72:H72"/>
    <mergeCell ref="G76:H76"/>
    <mergeCell ref="G80:H80"/>
    <mergeCell ref="G84:H84"/>
    <mergeCell ref="G88:H88"/>
    <mergeCell ref="G92:H92"/>
    <mergeCell ref="G96:H96"/>
    <mergeCell ref="A69:B69"/>
    <mergeCell ref="J32:K32"/>
    <mergeCell ref="A97:B97"/>
    <mergeCell ref="A101:B101"/>
    <mergeCell ref="A105:B105"/>
    <mergeCell ref="D57:E57"/>
    <mergeCell ref="D65:E65"/>
    <mergeCell ref="D71:E71"/>
    <mergeCell ref="D77:E77"/>
    <mergeCell ref="D82:E82"/>
    <mergeCell ref="D87:E87"/>
    <mergeCell ref="D93:E93"/>
    <mergeCell ref="A73:B73"/>
    <mergeCell ref="A77:B77"/>
    <mergeCell ref="A81:B81"/>
    <mergeCell ref="A85:B85"/>
    <mergeCell ref="A89:B89"/>
    <mergeCell ref="D15:E15"/>
    <mergeCell ref="D19:E19"/>
    <mergeCell ref="D23:E23"/>
    <mergeCell ref="G39:H39"/>
    <mergeCell ref="A65:B65"/>
    <mergeCell ref="A39:B39"/>
    <mergeCell ref="A18:B18"/>
    <mergeCell ref="D27:E27"/>
    <mergeCell ref="D31:E31"/>
    <mergeCell ref="D39:E39"/>
    <mergeCell ref="D45:E45"/>
    <mergeCell ref="G51:H51"/>
    <mergeCell ref="G25:H25"/>
    <mergeCell ref="G30:H30"/>
    <mergeCell ref="G34:H34"/>
    <mergeCell ref="D61:E61"/>
    <mergeCell ref="A57:B57"/>
    <mergeCell ref="A61:B61"/>
    <mergeCell ref="A43:B43"/>
    <mergeCell ref="A47:B47"/>
    <mergeCell ref="A51:B51"/>
    <mergeCell ref="D102:E102"/>
    <mergeCell ref="G57:H57"/>
    <mergeCell ref="A1:B1"/>
    <mergeCell ref="A2:H2"/>
    <mergeCell ref="A3:B3"/>
    <mergeCell ref="G8:H8"/>
    <mergeCell ref="D3:E3"/>
    <mergeCell ref="A8:B8"/>
    <mergeCell ref="G15:H15"/>
    <mergeCell ref="D7:E7"/>
    <mergeCell ref="A12:B12"/>
    <mergeCell ref="G21:H21"/>
    <mergeCell ref="D11:E11"/>
    <mergeCell ref="G3:H3"/>
    <mergeCell ref="G43:H43"/>
    <mergeCell ref="G47:H47"/>
  </mergeCells>
  <pageMargins left="0.70866141732283472" right="0.70866141732283472" top="0.74803149606299213" bottom="0.74803149606299213" header="0.31496062992125984" footer="0.31496062992125984"/>
  <pageSetup paperSize="9" firstPageNumber="99" orientation="portrait" useFirstPageNumber="1" horizontalDpi="4294967293" verticalDpi="0" r:id="rId1"/>
  <headerFooter>
    <oddFooter>&amp;C&amp;P</oddFooter>
  </headerFooter>
  <ignoredErrors>
    <ignoredError sqref="H13 H1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topLeftCell="A115" workbookViewId="0">
      <selection activeCell="F140" sqref="F140"/>
    </sheetView>
  </sheetViews>
  <sheetFormatPr defaultRowHeight="12.75"/>
  <cols>
    <col min="1" max="2" width="12.42578125" style="118" customWidth="1"/>
    <col min="3" max="3" width="4" style="118" customWidth="1"/>
    <col min="4" max="5" width="12.42578125" style="118" customWidth="1"/>
    <col min="6" max="6" width="4" style="118" customWidth="1"/>
    <col min="7" max="7" width="11.42578125" style="118" customWidth="1"/>
    <col min="8" max="8" width="12.42578125" style="118" customWidth="1"/>
    <col min="9" max="10" width="9.140625" style="118"/>
    <col min="11" max="11" width="10.140625" style="118" bestFit="1" customWidth="1"/>
    <col min="12" max="16384" width="9.140625" style="118"/>
  </cols>
  <sheetData>
    <row r="1" spans="1:12" customFormat="1" ht="15.75">
      <c r="A1" s="489" t="s">
        <v>38</v>
      </c>
      <c r="B1" s="489"/>
      <c r="C1" s="127"/>
      <c r="D1" s="127"/>
      <c r="E1" s="127"/>
      <c r="F1" s="127"/>
      <c r="G1" s="127"/>
      <c r="H1" s="127"/>
      <c r="I1" s="118"/>
    </row>
    <row r="2" spans="1:12" customFormat="1" ht="15.75">
      <c r="A2" s="491" t="s">
        <v>141</v>
      </c>
      <c r="B2" s="491"/>
      <c r="C2" s="491"/>
      <c r="D2" s="491"/>
      <c r="E2" s="491"/>
      <c r="F2" s="491"/>
      <c r="G2" s="491"/>
      <c r="H2" s="491"/>
      <c r="I2" s="118"/>
      <c r="K2" s="101"/>
      <c r="L2" s="101"/>
    </row>
    <row r="3" spans="1:12">
      <c r="A3" s="478" t="s">
        <v>41</v>
      </c>
      <c r="B3" s="504"/>
      <c r="D3" s="478" t="s">
        <v>121</v>
      </c>
      <c r="E3" s="478"/>
      <c r="G3" s="458" t="s">
        <v>63</v>
      </c>
      <c r="H3" s="458"/>
      <c r="K3" s="483"/>
      <c r="L3" s="483"/>
    </row>
    <row r="4" spans="1:12">
      <c r="A4" s="378">
        <v>150</v>
      </c>
      <c r="B4" s="247">
        <f>SUM(A4:A6)</f>
        <v>321.38</v>
      </c>
      <c r="C4" s="117"/>
      <c r="D4" s="254">
        <v>20.83</v>
      </c>
      <c r="E4" s="268">
        <v>20.83</v>
      </c>
      <c r="G4" s="365">
        <f>SUM(H4:H7)</f>
        <v>3371.08</v>
      </c>
      <c r="H4" s="151">
        <v>3371.08</v>
      </c>
      <c r="K4" s="404"/>
      <c r="L4" s="404"/>
    </row>
    <row r="5" spans="1:12" ht="13.5" thickBot="1">
      <c r="A5" s="251">
        <v>23.38</v>
      </c>
      <c r="B5" s="252"/>
      <c r="C5" s="117"/>
      <c r="D5" s="253" t="s">
        <v>42</v>
      </c>
      <c r="E5" s="275" t="s">
        <v>42</v>
      </c>
      <c r="G5" s="253" t="s">
        <v>42</v>
      </c>
      <c r="H5" s="275" t="s">
        <v>42</v>
      </c>
      <c r="K5" s="342"/>
      <c r="L5" s="342"/>
    </row>
    <row r="6" spans="1:12" ht="13.5" thickTop="1">
      <c r="A6" s="248">
        <v>148</v>
      </c>
      <c r="B6" s="117"/>
      <c r="C6" s="117"/>
      <c r="G6" s="423"/>
      <c r="H6" s="137"/>
      <c r="K6" s="374"/>
      <c r="L6" s="374"/>
    </row>
    <row r="7" spans="1:12" ht="15.75" thickBot="1">
      <c r="A7" s="253" t="s">
        <v>42</v>
      </c>
      <c r="B7" s="275" t="s">
        <v>42</v>
      </c>
      <c r="C7" s="117"/>
      <c r="D7" s="478" t="s">
        <v>53</v>
      </c>
      <c r="E7" s="492"/>
      <c r="G7" s="101"/>
      <c r="H7" s="426"/>
      <c r="K7" s="117"/>
      <c r="L7" s="117"/>
    </row>
    <row r="8" spans="1:12" ht="13.5" thickTop="1">
      <c r="D8" s="314">
        <v>25.48</v>
      </c>
      <c r="E8" s="262">
        <v>25.48</v>
      </c>
      <c r="G8" s="458" t="s">
        <v>64</v>
      </c>
      <c r="H8" s="458"/>
      <c r="K8" s="483"/>
      <c r="L8" s="483"/>
    </row>
    <row r="9" spans="1:12" ht="13.5" thickBot="1">
      <c r="A9" s="478" t="s">
        <v>43</v>
      </c>
      <c r="B9" s="478"/>
      <c r="D9" s="253" t="s">
        <v>42</v>
      </c>
      <c r="E9" s="275" t="s">
        <v>42</v>
      </c>
      <c r="G9" s="146">
        <v>215.64</v>
      </c>
      <c r="H9" s="146">
        <v>215.64</v>
      </c>
      <c r="K9" s="405"/>
      <c r="L9" s="406"/>
    </row>
    <row r="10" spans="1:12" ht="16.5" thickTop="1" thickBot="1">
      <c r="A10" s="246">
        <v>88</v>
      </c>
      <c r="B10" s="247">
        <f>SUM(A10:A11)</f>
        <v>133</v>
      </c>
      <c r="D10" s="101"/>
      <c r="E10"/>
      <c r="G10" s="253" t="s">
        <v>42</v>
      </c>
      <c r="H10" s="275" t="s">
        <v>42</v>
      </c>
      <c r="K10" s="405"/>
      <c r="L10" s="374"/>
    </row>
    <row r="11" spans="1:12" ht="15.75" thickTop="1">
      <c r="A11" s="251">
        <v>45</v>
      </c>
      <c r="B11" s="233"/>
      <c r="D11" s="459" t="s">
        <v>106</v>
      </c>
      <c r="E11" s="459"/>
      <c r="G11"/>
      <c r="H11"/>
      <c r="K11" s="405"/>
      <c r="L11" s="374"/>
    </row>
    <row r="12" spans="1:12" ht="13.5" thickBot="1">
      <c r="A12" s="253" t="s">
        <v>42</v>
      </c>
      <c r="B12" s="275" t="s">
        <v>42</v>
      </c>
      <c r="D12" s="336">
        <v>163.5</v>
      </c>
      <c r="E12" s="120">
        <v>163.5</v>
      </c>
      <c r="K12" s="374"/>
      <c r="L12" s="374"/>
    </row>
    <row r="13" spans="1:12" ht="13.5" thickTop="1">
      <c r="D13" s="117">
        <v>161.32</v>
      </c>
      <c r="E13" s="114">
        <v>161.32</v>
      </c>
      <c r="G13" s="458" t="s">
        <v>65</v>
      </c>
      <c r="H13" s="458"/>
      <c r="K13" s="117"/>
      <c r="L13" s="117"/>
    </row>
    <row r="14" spans="1:12" ht="13.5" thickBot="1">
      <c r="A14" s="459" t="s">
        <v>105</v>
      </c>
      <c r="B14" s="459"/>
      <c r="D14" s="253" t="s">
        <v>42</v>
      </c>
      <c r="E14" s="275" t="s">
        <v>42</v>
      </c>
      <c r="G14" s="142">
        <v>431.06</v>
      </c>
      <c r="H14" s="347">
        <v>3586.72</v>
      </c>
      <c r="K14" s="483"/>
      <c r="L14" s="483"/>
    </row>
    <row r="15" spans="1:12" ht="15.75" thickTop="1">
      <c r="A15" s="341">
        <f>'[1]ΗΕΜΕΡΟΛΟΓΙΟ ΔΕΚΕΜΒΡΙΟΥ'!$H$3</f>
        <v>10353.120000000003</v>
      </c>
      <c r="B15" s="343">
        <f t="shared" ref="B15:B20" si="0">A15</f>
        <v>10353.120000000003</v>
      </c>
      <c r="D15" s="101"/>
      <c r="E15"/>
      <c r="G15" s="346">
        <f>H14-G14</f>
        <v>3155.66</v>
      </c>
      <c r="H15" s="375"/>
      <c r="K15" s="378"/>
      <c r="L15" s="406"/>
    </row>
    <row r="16" spans="1:12" ht="13.5" thickBot="1">
      <c r="A16" s="342">
        <f>'[1]ΗΕΜΕΡΟΛΟΓΙΟ ΔΕΚΕΜΒΡΙΟΥ'!$H$37</f>
        <v>7806.8200000000006</v>
      </c>
      <c r="B16" s="344">
        <f t="shared" si="0"/>
        <v>7806.8200000000006</v>
      </c>
      <c r="D16" s="459" t="s">
        <v>107</v>
      </c>
      <c r="E16" s="459"/>
      <c r="G16" s="107" t="s">
        <v>42</v>
      </c>
      <c r="H16" s="108" t="s">
        <v>42</v>
      </c>
      <c r="K16" s="378"/>
      <c r="L16" s="374"/>
    </row>
    <row r="17" spans="1:12" ht="13.5" thickTop="1">
      <c r="A17" s="342">
        <f>'[1]ΗΕΜΕΡΟΛΟΓΙΟ ΔΕΚΕΜΒΡΙΟΥ'!$H$91</f>
        <v>3873.78</v>
      </c>
      <c r="B17" s="344">
        <f t="shared" si="0"/>
        <v>3873.78</v>
      </c>
      <c r="D17" s="242">
        <v>27.37</v>
      </c>
      <c r="E17" s="118">
        <v>27.37</v>
      </c>
      <c r="G17" s="117"/>
      <c r="H17" s="117"/>
      <c r="K17" s="374"/>
      <c r="L17" s="374"/>
    </row>
    <row r="18" spans="1:12" ht="15.75" thickBot="1">
      <c r="A18" s="342">
        <f>'[1]ΗΕΜΕΡΟΛΟΓΙΟ ΔΕΚΕΜΒΡΙΟΥ'!$H$114</f>
        <v>3018.619999999999</v>
      </c>
      <c r="B18" s="344">
        <f t="shared" si="0"/>
        <v>3018.619999999999</v>
      </c>
      <c r="D18" s="107" t="s">
        <v>42</v>
      </c>
      <c r="E18" s="108" t="s">
        <v>42</v>
      </c>
      <c r="G18" s="101"/>
      <c r="H18" s="327"/>
      <c r="K18" s="117"/>
      <c r="L18" s="117"/>
    </row>
    <row r="19" spans="1:12" ht="13.5" thickTop="1">
      <c r="A19" s="342">
        <f>'[1]ΗΕΜΕΡΟΛΟΓΙΟ ΔΕΚΕΜΒΡΙΟΥ'!$H$146</f>
        <v>8069.6400000000021</v>
      </c>
      <c r="B19" s="344">
        <f t="shared" si="0"/>
        <v>8069.6400000000021</v>
      </c>
      <c r="G19" s="458" t="s">
        <v>66</v>
      </c>
      <c r="H19" s="458"/>
      <c r="K19" s="117"/>
      <c r="L19" s="117"/>
    </row>
    <row r="20" spans="1:12" ht="13.5" thickBot="1">
      <c r="A20" s="342">
        <f>'[1]ΗΕΜΕΡΟΛΟΓΙΟ ΔΕΚΕΜΒΡΙΟΥ'!$H$174</f>
        <v>9055.6899999999987</v>
      </c>
      <c r="B20" s="345">
        <f t="shared" si="0"/>
        <v>9055.6899999999987</v>
      </c>
      <c r="D20" s="459" t="s">
        <v>109</v>
      </c>
      <c r="E20" s="459"/>
      <c r="G20" s="409">
        <f>H20</f>
        <v>463.4</v>
      </c>
      <c r="H20" s="410">
        <f>'IRMAR KAΘ 11'!H13</f>
        <v>463.4</v>
      </c>
      <c r="K20" s="117"/>
      <c r="L20" s="117"/>
    </row>
    <row r="21" spans="1:12" ht="14.25" thickTop="1" thickBot="1">
      <c r="A21" s="253" t="s">
        <v>42</v>
      </c>
      <c r="B21" s="275" t="s">
        <v>42</v>
      </c>
      <c r="D21" s="119">
        <v>78.58</v>
      </c>
      <c r="E21" s="119">
        <v>78.58</v>
      </c>
      <c r="G21" s="145"/>
      <c r="H21" s="152">
        <v>180.62</v>
      </c>
      <c r="K21" s="117"/>
      <c r="L21" s="117"/>
    </row>
    <row r="22" spans="1:12" ht="14.25" thickTop="1" thickBot="1">
      <c r="D22" s="107" t="s">
        <v>42</v>
      </c>
      <c r="E22" s="108" t="s">
        <v>42</v>
      </c>
      <c r="G22" s="145"/>
      <c r="H22" s="152">
        <v>34.22</v>
      </c>
      <c r="K22" s="117"/>
      <c r="L22" s="117"/>
    </row>
    <row r="23" spans="1:12" ht="15.75" thickTop="1">
      <c r="A23" s="459" t="s">
        <v>48</v>
      </c>
      <c r="B23" s="459"/>
      <c r="G23"/>
      <c r="H23" s="152">
        <v>17.420000000000002</v>
      </c>
    </row>
    <row r="24" spans="1:12">
      <c r="A24" s="325">
        <f>'IRMAR KAΘ 11'!A37-'IRMAR KAΘ 11'!B37</f>
        <v>111831.56999999998</v>
      </c>
      <c r="B24" s="343">
        <v>3108</v>
      </c>
      <c r="D24" s="483" t="s">
        <v>54</v>
      </c>
      <c r="E24" s="498"/>
      <c r="H24" s="330">
        <v>52.7</v>
      </c>
    </row>
    <row r="25" spans="1:12">
      <c r="A25" s="341">
        <f t="shared" ref="A25:A30" si="1">A15</f>
        <v>10353.120000000003</v>
      </c>
      <c r="B25" s="115">
        <v>10</v>
      </c>
      <c r="D25" s="311">
        <v>1485</v>
      </c>
      <c r="E25" s="364">
        <v>1485</v>
      </c>
      <c r="G25" s="117"/>
      <c r="H25" s="114">
        <v>35.520000000000003</v>
      </c>
    </row>
    <row r="26" spans="1:12" ht="13.5" thickBot="1">
      <c r="A26" s="342">
        <f t="shared" si="1"/>
        <v>7806.8200000000006</v>
      </c>
      <c r="B26" s="115">
        <v>32.130000000000003</v>
      </c>
      <c r="D26" s="253" t="s">
        <v>42</v>
      </c>
      <c r="E26" s="275" t="s">
        <v>42</v>
      </c>
      <c r="G26" s="398"/>
      <c r="H26" s="123">
        <v>158.1</v>
      </c>
    </row>
    <row r="27" spans="1:12" ht="13.5" thickTop="1">
      <c r="A27" s="342">
        <f t="shared" si="1"/>
        <v>3873.78</v>
      </c>
      <c r="B27" s="115">
        <v>30</v>
      </c>
      <c r="H27" s="407">
        <f>478.58+28.35</f>
        <v>506.93</v>
      </c>
    </row>
    <row r="28" spans="1:12">
      <c r="A28" s="325">
        <f t="shared" si="1"/>
        <v>3018.619999999999</v>
      </c>
      <c r="B28" s="115">
        <v>163.5</v>
      </c>
      <c r="D28" s="478" t="s">
        <v>58</v>
      </c>
      <c r="E28" s="478"/>
    </row>
    <row r="29" spans="1:12">
      <c r="A29" s="325">
        <f t="shared" si="1"/>
        <v>8069.6400000000021</v>
      </c>
      <c r="B29" s="115">
        <v>104.72</v>
      </c>
      <c r="D29" s="348">
        <v>6117.36</v>
      </c>
      <c r="E29" s="349">
        <v>6117.36</v>
      </c>
    </row>
    <row r="30" spans="1:12">
      <c r="A30" s="325">
        <f t="shared" si="1"/>
        <v>9055.6899999999987</v>
      </c>
      <c r="B30" s="114">
        <v>20.83</v>
      </c>
      <c r="D30" s="325">
        <v>6580.81</v>
      </c>
      <c r="E30" s="325">
        <v>6580.81</v>
      </c>
      <c r="G30" s="458" t="s">
        <v>67</v>
      </c>
      <c r="H30" s="458"/>
    </row>
    <row r="31" spans="1:12" ht="13.5" thickBot="1">
      <c r="B31" s="114">
        <v>25.48</v>
      </c>
      <c r="D31" s="253" t="s">
        <v>42</v>
      </c>
      <c r="E31" s="275" t="s">
        <v>42</v>
      </c>
      <c r="G31" s="408">
        <f>H31</f>
        <v>39.89</v>
      </c>
      <c r="H31" s="397">
        <f>'IRMAR KAΘ 11'!H19</f>
        <v>39.89</v>
      </c>
    </row>
    <row r="32" spans="1:12" ht="13.5" thickTop="1">
      <c r="B32" s="114">
        <v>78.58</v>
      </c>
      <c r="G32" s="145"/>
      <c r="H32" s="152">
        <v>4.41</v>
      </c>
    </row>
    <row r="33" spans="1:12">
      <c r="B33" s="114">
        <v>95.2</v>
      </c>
      <c r="D33" s="478" t="s">
        <v>59</v>
      </c>
      <c r="E33" s="478"/>
      <c r="G33" s="145"/>
      <c r="H33" s="152">
        <v>0.24</v>
      </c>
    </row>
    <row r="34" spans="1:12" ht="15">
      <c r="B34" s="114">
        <v>14.17</v>
      </c>
      <c r="D34" s="292">
        <v>13.5</v>
      </c>
      <c r="E34" s="293">
        <f>SUM(D34:D36)</f>
        <v>28.92</v>
      </c>
      <c r="G34"/>
      <c r="H34" s="152">
        <v>1.38</v>
      </c>
    </row>
    <row r="35" spans="1:12">
      <c r="B35" s="114">
        <v>161.32</v>
      </c>
      <c r="D35" s="294">
        <v>2.1</v>
      </c>
      <c r="E35" s="377"/>
      <c r="G35" s="117"/>
      <c r="H35" s="328">
        <v>1.02</v>
      </c>
    </row>
    <row r="36" spans="1:12">
      <c r="B36" s="114">
        <v>53.55</v>
      </c>
      <c r="D36" s="296">
        <v>13.32</v>
      </c>
      <c r="E36" s="297"/>
      <c r="G36" s="398"/>
      <c r="H36" s="114">
        <v>4.1399999999999997</v>
      </c>
    </row>
    <row r="37" spans="1:12" ht="13.5" thickBot="1">
      <c r="B37" s="114">
        <v>333.2</v>
      </c>
      <c r="D37" s="253" t="s">
        <v>42</v>
      </c>
      <c r="E37" s="275" t="s">
        <v>42</v>
      </c>
      <c r="G37" s="117"/>
      <c r="H37" s="128">
        <f>SUM(H32:H36)</f>
        <v>11.190000000000001</v>
      </c>
    </row>
    <row r="38" spans="1:12" ht="13.5" thickTop="1">
      <c r="B38" s="114">
        <v>100</v>
      </c>
    </row>
    <row r="39" spans="1:12">
      <c r="B39" s="114">
        <v>27.37</v>
      </c>
      <c r="D39" s="478" t="s">
        <v>60</v>
      </c>
      <c r="E39" s="478"/>
      <c r="K39" s="325"/>
    </row>
    <row r="40" spans="1:12">
      <c r="B40" s="114">
        <v>1485</v>
      </c>
      <c r="D40" s="246">
        <v>16.72</v>
      </c>
      <c r="E40" s="298">
        <f>SUM(D40:D41)</f>
        <v>25.27</v>
      </c>
      <c r="G40" s="458" t="s">
        <v>68</v>
      </c>
      <c r="H40" s="458"/>
    </row>
    <row r="41" spans="1:12">
      <c r="B41" s="114">
        <v>3969.03</v>
      </c>
      <c r="D41" s="248">
        <v>8.5500000000000007</v>
      </c>
      <c r="E41" s="373"/>
      <c r="G41" s="147">
        <v>682.56</v>
      </c>
      <c r="H41" s="147">
        <v>682.56</v>
      </c>
      <c r="L41" s="325"/>
    </row>
    <row r="42" spans="1:12" ht="13.5" thickBot="1">
      <c r="B42" s="114">
        <v>340.85</v>
      </c>
      <c r="D42" s="253" t="s">
        <v>42</v>
      </c>
      <c r="E42" s="275" t="s">
        <v>42</v>
      </c>
      <c r="G42" s="107" t="s">
        <v>42</v>
      </c>
      <c r="H42" s="108" t="s">
        <v>42</v>
      </c>
    </row>
    <row r="43" spans="1:12" ht="13.5" thickTop="1">
      <c r="B43" s="114">
        <v>503.29</v>
      </c>
    </row>
    <row r="44" spans="1:12">
      <c r="B44" s="114">
        <v>3155.66</v>
      </c>
      <c r="D44" s="458" t="s">
        <v>62</v>
      </c>
      <c r="E44" s="458"/>
      <c r="K44" s="325"/>
    </row>
    <row r="45" spans="1:12">
      <c r="B45" s="114">
        <v>6117.36</v>
      </c>
      <c r="D45" s="136">
        <v>5.13</v>
      </c>
      <c r="E45" s="326">
        <f>SUM(D45:D52)</f>
        <v>379.95</v>
      </c>
    </row>
    <row r="46" spans="1:12" ht="13.5" thickBot="1">
      <c r="A46" s="140"/>
      <c r="B46" s="129">
        <v>6580.81</v>
      </c>
      <c r="D46" s="136">
        <v>3.33</v>
      </c>
      <c r="E46" s="138"/>
      <c r="G46" s="459" t="s">
        <v>112</v>
      </c>
      <c r="H46" s="459"/>
    </row>
    <row r="47" spans="1:12" ht="13.5" thickTop="1">
      <c r="A47" s="325">
        <f>SUM(A24:A46)</f>
        <v>154009.24</v>
      </c>
      <c r="B47" s="344">
        <f>SUM(B24:B46)</f>
        <v>26510.050000000003</v>
      </c>
      <c r="D47" s="136">
        <v>12.55</v>
      </c>
      <c r="E47" s="138"/>
      <c r="G47" s="137"/>
      <c r="H47" s="411">
        <v>318.89999999999998</v>
      </c>
    </row>
    <row r="48" spans="1:12">
      <c r="D48" s="136">
        <v>15.2</v>
      </c>
      <c r="E48" s="139"/>
      <c r="G48" s="398"/>
      <c r="H48" s="129">
        <v>682.56</v>
      </c>
    </row>
    <row r="49" spans="1:8">
      <c r="A49" s="478" t="s">
        <v>50</v>
      </c>
      <c r="B49" s="492"/>
      <c r="D49" s="117">
        <v>1.17</v>
      </c>
      <c r="E49" s="114"/>
    </row>
    <row r="50" spans="1:8" ht="15">
      <c r="A50" s="310">
        <v>104.72</v>
      </c>
      <c r="B50" s="272">
        <v>104.72</v>
      </c>
      <c r="D50" s="327">
        <v>4.37</v>
      </c>
      <c r="E50" s="337"/>
    </row>
    <row r="51" spans="1:8" ht="15">
      <c r="A51" s="101">
        <v>53.55</v>
      </c>
      <c r="B51">
        <v>53.55</v>
      </c>
      <c r="D51" s="119">
        <v>53.2</v>
      </c>
      <c r="E51" s="114"/>
    </row>
    <row r="52" spans="1:8" ht="13.5" thickBot="1">
      <c r="A52" s="253" t="s">
        <v>42</v>
      </c>
      <c r="B52" s="275" t="s">
        <v>42</v>
      </c>
      <c r="D52" s="119">
        <v>285</v>
      </c>
      <c r="E52" s="129"/>
    </row>
    <row r="53" spans="1:8" ht="16.5" thickTop="1" thickBot="1">
      <c r="A53" s="101"/>
      <c r="B53"/>
      <c r="D53" s="107" t="s">
        <v>42</v>
      </c>
      <c r="E53" s="108" t="s">
        <v>42</v>
      </c>
      <c r="H53" s="117"/>
    </row>
    <row r="54" spans="1:8" ht="15.75" thickTop="1">
      <c r="A54" s="101"/>
      <c r="B54"/>
      <c r="D54" s="423"/>
      <c r="E54" s="423"/>
      <c r="H54" s="117"/>
    </row>
    <row r="56" spans="1:8">
      <c r="A56" s="459" t="s">
        <v>69</v>
      </c>
      <c r="B56" s="459"/>
      <c r="D56" s="459" t="s">
        <v>81</v>
      </c>
      <c r="E56" s="459"/>
      <c r="G56" s="478" t="s">
        <v>88</v>
      </c>
      <c r="H56" s="478"/>
    </row>
    <row r="57" spans="1:8">
      <c r="A57" s="119">
        <v>300</v>
      </c>
      <c r="B57" s="132">
        <v>300</v>
      </c>
      <c r="D57" s="325">
        <v>3000</v>
      </c>
      <c r="E57" s="356">
        <v>3000</v>
      </c>
      <c r="G57" s="309">
        <f>SUM(H57:H62)</f>
        <v>366.99</v>
      </c>
      <c r="H57" s="266">
        <v>29.54</v>
      </c>
    </row>
    <row r="58" spans="1:8" ht="13.5" thickBot="1">
      <c r="A58" s="107" t="s">
        <v>42</v>
      </c>
      <c r="B58" s="108" t="s">
        <v>42</v>
      </c>
      <c r="D58" s="253" t="s">
        <v>42</v>
      </c>
      <c r="E58" s="275" t="s">
        <v>42</v>
      </c>
      <c r="G58" s="257"/>
      <c r="H58" s="269">
        <v>101.88</v>
      </c>
    </row>
    <row r="59" spans="1:8" ht="15.75" thickTop="1">
      <c r="A59"/>
      <c r="B59"/>
      <c r="G59" s="257"/>
      <c r="H59" s="269">
        <v>29.75</v>
      </c>
    </row>
    <row r="60" spans="1:8">
      <c r="A60" s="459" t="s">
        <v>113</v>
      </c>
      <c r="B60" s="459"/>
      <c r="D60" s="459" t="s">
        <v>125</v>
      </c>
      <c r="E60" s="459"/>
      <c r="G60" s="262"/>
      <c r="H60" s="269">
        <v>27.43</v>
      </c>
    </row>
    <row r="61" spans="1:8" ht="15">
      <c r="A61" s="279"/>
      <c r="B61" s="132">
        <v>300</v>
      </c>
      <c r="D61" s="118">
        <v>66.03</v>
      </c>
      <c r="E61" s="113">
        <v>66.03</v>
      </c>
      <c r="G61" s="101"/>
      <c r="H61" s="269">
        <v>96.1</v>
      </c>
    </row>
    <row r="62" spans="1:8" ht="13.5" thickBot="1">
      <c r="A62" s="376"/>
      <c r="B62" s="326">
        <v>300</v>
      </c>
      <c r="D62" s="253" t="s">
        <v>42</v>
      </c>
      <c r="E62" s="275" t="s">
        <v>42</v>
      </c>
      <c r="H62" s="114">
        <v>82.29</v>
      </c>
    </row>
    <row r="63" spans="1:8" ht="14.25" thickTop="1" thickBot="1">
      <c r="B63" s="117"/>
      <c r="G63" s="253" t="s">
        <v>42</v>
      </c>
      <c r="H63" s="275" t="s">
        <v>42</v>
      </c>
    </row>
    <row r="64" spans="1:8" ht="13.5" thickTop="1">
      <c r="A64" s="458" t="s">
        <v>72</v>
      </c>
      <c r="B64" s="458"/>
      <c r="D64" s="459" t="s">
        <v>126</v>
      </c>
      <c r="E64" s="459"/>
    </row>
    <row r="65" spans="1:8" ht="13.5" thickBot="1">
      <c r="A65" s="415">
        <v>3969.03</v>
      </c>
      <c r="B65" s="415">
        <v>3969.03</v>
      </c>
      <c r="D65" s="119">
        <v>23</v>
      </c>
      <c r="E65" s="120">
        <v>23</v>
      </c>
      <c r="G65" s="458" t="s">
        <v>89</v>
      </c>
      <c r="H65" s="458"/>
    </row>
    <row r="66" spans="1:8" ht="14.25" thickTop="1" thickBot="1">
      <c r="A66" s="413"/>
      <c r="B66" s="414">
        <f>'[1]ΗΕΜΕΡΟΛΟΓΙΟ ΔΕΚΕΜΒΡΙΟΥ'!$I$241+'[1]ΗΕΜΕΡΟΛΟΓΙΟ ΔΕΚΕΜΒΡΙΟΥ'!$I$231</f>
        <v>8116.41</v>
      </c>
      <c r="D66" s="253" t="s">
        <v>42</v>
      </c>
      <c r="E66" s="275" t="s">
        <v>42</v>
      </c>
      <c r="G66" s="131">
        <f>SUM(H66:H70)</f>
        <v>69.569999999999993</v>
      </c>
      <c r="H66" s="120">
        <v>26.47</v>
      </c>
    </row>
    <row r="67" spans="1:8" ht="13.5" thickTop="1">
      <c r="A67" s="376"/>
      <c r="B67" s="376"/>
      <c r="H67" s="115">
        <v>22.52</v>
      </c>
    </row>
    <row r="68" spans="1:8" ht="15">
      <c r="A68" s="458" t="s">
        <v>73</v>
      </c>
      <c r="B68" s="458"/>
      <c r="D68" s="459" t="s">
        <v>83</v>
      </c>
      <c r="E68" s="459"/>
      <c r="G68"/>
      <c r="H68" s="337">
        <v>4.45</v>
      </c>
    </row>
    <row r="69" spans="1:8" ht="13.5" thickBot="1">
      <c r="A69" s="397">
        <f>B69</f>
        <v>340.85</v>
      </c>
      <c r="B69" s="412">
        <f>'IRMAR KAΘ 11'!H53</f>
        <v>340.85</v>
      </c>
      <c r="D69" s="119">
        <v>108</v>
      </c>
      <c r="E69" s="120">
        <v>108</v>
      </c>
      <c r="H69" s="114">
        <v>2.78</v>
      </c>
    </row>
    <row r="70" spans="1:8" ht="14.25" thickTop="1" thickBot="1">
      <c r="A70" s="137"/>
      <c r="B70" s="402">
        <v>694.61</v>
      </c>
      <c r="D70" s="253" t="s">
        <v>42</v>
      </c>
      <c r="E70" s="275" t="s">
        <v>42</v>
      </c>
      <c r="H70" s="129">
        <v>13.35</v>
      </c>
    </row>
    <row r="71" spans="1:8" ht="14.25" thickTop="1" thickBot="1">
      <c r="G71" s="107" t="s">
        <v>42</v>
      </c>
      <c r="H71" s="108" t="s">
        <v>42</v>
      </c>
    </row>
    <row r="72" spans="1:8" ht="13.5" thickTop="1">
      <c r="A72" s="458" t="s">
        <v>74</v>
      </c>
      <c r="B72" s="458"/>
      <c r="C72" s="117"/>
      <c r="D72" s="459" t="s">
        <v>116</v>
      </c>
      <c r="E72" s="459"/>
    </row>
    <row r="73" spans="1:8">
      <c r="A73" s="346">
        <v>8205.14</v>
      </c>
      <c r="B73" s="360">
        <v>8205.14</v>
      </c>
      <c r="D73" s="119">
        <v>30</v>
      </c>
      <c r="E73" s="120">
        <v>30</v>
      </c>
      <c r="G73" s="478" t="s">
        <v>90</v>
      </c>
      <c r="H73" s="478"/>
    </row>
    <row r="74" spans="1:8" ht="13.5" thickBot="1">
      <c r="A74" s="107" t="s">
        <v>42</v>
      </c>
      <c r="B74" s="108" t="s">
        <v>42</v>
      </c>
      <c r="D74" s="253" t="s">
        <v>42</v>
      </c>
      <c r="E74" s="275" t="s">
        <v>42</v>
      </c>
      <c r="G74" s="309">
        <f>SUM(H74:H79)</f>
        <v>119.69999999999999</v>
      </c>
      <c r="H74" s="266">
        <v>2.94</v>
      </c>
    </row>
    <row r="75" spans="1:8" ht="13.5" thickTop="1">
      <c r="G75" s="262"/>
      <c r="H75" s="269">
        <v>46</v>
      </c>
    </row>
    <row r="76" spans="1:8">
      <c r="A76" s="458" t="s">
        <v>122</v>
      </c>
      <c r="B76" s="458"/>
      <c r="D76" s="459" t="s">
        <v>117</v>
      </c>
      <c r="E76" s="459"/>
      <c r="G76" s="262"/>
      <c r="H76" s="269">
        <v>25</v>
      </c>
    </row>
    <row r="77" spans="1:8">
      <c r="A77" s="346">
        <v>8755.68</v>
      </c>
      <c r="B77" s="346">
        <v>8755.68</v>
      </c>
      <c r="D77" s="119">
        <v>100</v>
      </c>
      <c r="E77" s="120">
        <v>100</v>
      </c>
      <c r="G77" s="262"/>
      <c r="H77" s="269">
        <v>2.94</v>
      </c>
    </row>
    <row r="78" spans="1:8" ht="15.75" thickBot="1">
      <c r="A78" s="107" t="s">
        <v>42</v>
      </c>
      <c r="B78" s="108" t="s">
        <v>42</v>
      </c>
      <c r="D78" s="253" t="s">
        <v>42</v>
      </c>
      <c r="E78" s="275" t="s">
        <v>42</v>
      </c>
      <c r="G78" s="101"/>
      <c r="H78" s="269">
        <v>34</v>
      </c>
    </row>
    <row r="79" spans="1:8" ht="13.5" thickTop="1">
      <c r="H79" s="129">
        <v>8.82</v>
      </c>
    </row>
    <row r="80" spans="1:8" ht="13.5" thickBot="1">
      <c r="A80" s="492" t="s">
        <v>75</v>
      </c>
      <c r="B80" s="492"/>
      <c r="D80" s="459" t="s">
        <v>127</v>
      </c>
      <c r="E80" s="459"/>
      <c r="G80" s="253" t="s">
        <v>42</v>
      </c>
      <c r="H80" s="275" t="s">
        <v>42</v>
      </c>
    </row>
    <row r="81" spans="1:8" ht="13.5" thickTop="1">
      <c r="A81" s="416">
        <v>2495.17</v>
      </c>
      <c r="B81" s="417">
        <v>2495.17</v>
      </c>
      <c r="D81" s="119">
        <v>27</v>
      </c>
      <c r="E81" s="120">
        <v>27</v>
      </c>
    </row>
    <row r="82" spans="1:8" ht="13.5" thickBot="1">
      <c r="A82" s="416">
        <v>2550.48</v>
      </c>
      <c r="B82" s="417">
        <v>2550.48</v>
      </c>
      <c r="D82" s="253" t="s">
        <v>42</v>
      </c>
      <c r="E82" s="275" t="s">
        <v>42</v>
      </c>
      <c r="G82" s="478" t="s">
        <v>91</v>
      </c>
      <c r="H82" s="478"/>
    </row>
    <row r="83" spans="1:8" ht="14.25" thickTop="1" thickBot="1">
      <c r="A83" s="253" t="s">
        <v>42</v>
      </c>
      <c r="B83" s="275" t="s">
        <v>42</v>
      </c>
      <c r="G83" s="309">
        <f>SUM(H83:H88)</f>
        <v>695.62</v>
      </c>
      <c r="H83" s="266">
        <v>188.69</v>
      </c>
    </row>
    <row r="84" spans="1:8" ht="13.5" thickTop="1">
      <c r="D84" s="459" t="s">
        <v>85</v>
      </c>
      <c r="E84" s="459"/>
      <c r="G84" s="257"/>
      <c r="H84" s="269">
        <v>193.78</v>
      </c>
    </row>
    <row r="85" spans="1:8">
      <c r="A85" s="459" t="s">
        <v>76</v>
      </c>
      <c r="B85" s="459"/>
      <c r="D85" s="119">
        <v>17.5</v>
      </c>
      <c r="E85" s="120">
        <v>17.5</v>
      </c>
      <c r="G85" s="252"/>
      <c r="H85" s="267">
        <v>37.049999999999997</v>
      </c>
    </row>
    <row r="86" spans="1:8" ht="15.75" thickBot="1">
      <c r="A86" s="6">
        <v>91.12</v>
      </c>
      <c r="B86" s="334">
        <v>91.12</v>
      </c>
      <c r="D86" s="253" t="s">
        <v>42</v>
      </c>
      <c r="E86" s="275" t="s">
        <v>42</v>
      </c>
      <c r="G86" s="252"/>
      <c r="H86" s="267">
        <v>21.68</v>
      </c>
    </row>
    <row r="87" spans="1:8" ht="15.75" thickTop="1">
      <c r="A87" s="6">
        <v>94.16</v>
      </c>
      <c r="B87" s="334">
        <v>94.16</v>
      </c>
      <c r="G87" s="101"/>
      <c r="H87" s="337">
        <v>189.38</v>
      </c>
    </row>
    <row r="88" spans="1:8" ht="13.5" thickBot="1">
      <c r="A88" s="107" t="s">
        <v>42</v>
      </c>
      <c r="B88" s="108" t="s">
        <v>42</v>
      </c>
      <c r="D88" s="459" t="s">
        <v>128</v>
      </c>
      <c r="E88" s="459"/>
      <c r="H88" s="129">
        <v>65.040000000000006</v>
      </c>
    </row>
    <row r="89" spans="1:8" ht="14.25" thickTop="1" thickBot="1">
      <c r="D89" s="119">
        <v>13</v>
      </c>
      <c r="E89" s="120">
        <v>13</v>
      </c>
      <c r="G89" s="253" t="s">
        <v>42</v>
      </c>
      <c r="H89" s="275" t="s">
        <v>42</v>
      </c>
    </row>
    <row r="90" spans="1:8" ht="14.25" thickTop="1" thickBot="1">
      <c r="A90" s="492" t="s">
        <v>77</v>
      </c>
      <c r="B90" s="492"/>
      <c r="D90" s="253" t="s">
        <v>42</v>
      </c>
      <c r="E90" s="275" t="s">
        <v>42</v>
      </c>
    </row>
    <row r="91" spans="1:8" ht="13.5" thickTop="1">
      <c r="A91" s="350">
        <v>1500</v>
      </c>
      <c r="B91" s="351">
        <v>1500</v>
      </c>
      <c r="G91" s="458" t="s">
        <v>90</v>
      </c>
      <c r="H91" s="458"/>
    </row>
    <row r="92" spans="1:8" ht="13.5" thickBot="1">
      <c r="A92" s="253" t="s">
        <v>42</v>
      </c>
      <c r="B92" s="275" t="s">
        <v>42</v>
      </c>
      <c r="D92" s="478" t="s">
        <v>86</v>
      </c>
      <c r="E92" s="478"/>
      <c r="G92" s="150">
        <f>SUM(H92:H96)</f>
        <v>425.18999999999994</v>
      </c>
      <c r="H92" s="114">
        <v>102.55</v>
      </c>
    </row>
    <row r="93" spans="1:8" ht="13.5" thickTop="1">
      <c r="D93" s="357">
        <f>SUM(E93:E98)</f>
        <v>35000.240000000005</v>
      </c>
      <c r="E93" s="358">
        <v>7860.77</v>
      </c>
      <c r="G93" s="117"/>
      <c r="H93" s="115">
        <v>50.2</v>
      </c>
    </row>
    <row r="94" spans="1:8" ht="15">
      <c r="A94" s="459" t="s">
        <v>123</v>
      </c>
      <c r="B94" s="459"/>
      <c r="D94" s="359"/>
      <c r="E94" s="358">
        <v>6561.92</v>
      </c>
      <c r="G94"/>
      <c r="H94" s="114">
        <v>16.47</v>
      </c>
    </row>
    <row r="95" spans="1:8">
      <c r="A95" s="119">
        <v>280</v>
      </c>
      <c r="B95" s="132">
        <v>280</v>
      </c>
      <c r="D95" s="359"/>
      <c r="E95" s="358">
        <v>3417.83</v>
      </c>
      <c r="H95" s="114">
        <v>206.56</v>
      </c>
    </row>
    <row r="96" spans="1:8" ht="13.5" thickBot="1">
      <c r="A96" s="253" t="s">
        <v>42</v>
      </c>
      <c r="B96" s="275" t="s">
        <v>42</v>
      </c>
      <c r="D96" s="357"/>
      <c r="E96" s="358">
        <v>2586.04</v>
      </c>
      <c r="H96" s="129">
        <v>49.41</v>
      </c>
    </row>
    <row r="97" spans="1:8" ht="16.5" thickTop="1" thickBot="1">
      <c r="D97" s="77"/>
      <c r="E97" s="358">
        <v>6815.56</v>
      </c>
      <c r="G97" s="107" t="s">
        <v>42</v>
      </c>
      <c r="H97" s="108" t="s">
        <v>42</v>
      </c>
    </row>
    <row r="98" spans="1:8" ht="13.5" thickTop="1">
      <c r="A98" s="459" t="s">
        <v>80</v>
      </c>
      <c r="B98" s="459"/>
      <c r="D98" s="325"/>
      <c r="E98" s="345">
        <v>7758.12</v>
      </c>
    </row>
    <row r="99" spans="1:8" ht="13.5" thickBot="1">
      <c r="A99" s="119">
        <v>10</v>
      </c>
      <c r="B99" s="132">
        <v>10</v>
      </c>
      <c r="D99" s="253" t="s">
        <v>42</v>
      </c>
      <c r="E99" s="275" t="s">
        <v>42</v>
      </c>
      <c r="G99" s="478" t="s">
        <v>93</v>
      </c>
      <c r="H99" s="478"/>
    </row>
    <row r="100" spans="1:8" ht="16.5" thickTop="1" thickBot="1">
      <c r="A100" s="253" t="s">
        <v>42</v>
      </c>
      <c r="B100" s="275" t="s">
        <v>42</v>
      </c>
      <c r="D100"/>
      <c r="E100"/>
      <c r="G100" s="340">
        <v>155.46</v>
      </c>
      <c r="H100" s="338">
        <v>151.26</v>
      </c>
    </row>
    <row r="101" spans="1:8" ht="15.75" thickTop="1">
      <c r="D101" s="478" t="s">
        <v>87</v>
      </c>
      <c r="E101" s="478"/>
      <c r="G101" s="101"/>
      <c r="H101" s="114">
        <v>49.43</v>
      </c>
    </row>
    <row r="102" spans="1:8">
      <c r="A102" s="459" t="s">
        <v>124</v>
      </c>
      <c r="B102" s="459"/>
      <c r="D102" s="271">
        <f>SUM(E102:E103)</f>
        <v>914.75</v>
      </c>
      <c r="E102" s="269">
        <v>914.75</v>
      </c>
      <c r="H102" s="129">
        <v>148.29</v>
      </c>
    </row>
    <row r="103" spans="1:8" ht="13.5" thickBot="1">
      <c r="A103" s="119">
        <v>80</v>
      </c>
      <c r="B103" s="132">
        <v>80</v>
      </c>
      <c r="D103" s="253" t="s">
        <v>42</v>
      </c>
      <c r="E103" s="275" t="s">
        <v>42</v>
      </c>
      <c r="G103" s="253" t="s">
        <v>42</v>
      </c>
      <c r="H103" s="275" t="s">
        <v>42</v>
      </c>
    </row>
    <row r="104" spans="1:8" ht="16.5" thickTop="1" thickBot="1">
      <c r="A104" s="253" t="s">
        <v>42</v>
      </c>
      <c r="B104" s="275" t="s">
        <v>42</v>
      </c>
      <c r="D104"/>
      <c r="E104"/>
    </row>
    <row r="105" spans="1:8" ht="13.5" thickTop="1"/>
    <row r="106" spans="1:8">
      <c r="A106" s="459" t="s">
        <v>123</v>
      </c>
      <c r="B106" s="459"/>
    </row>
    <row r="107" spans="1:8">
      <c r="A107" s="119">
        <v>280</v>
      </c>
      <c r="B107" s="132">
        <v>280</v>
      </c>
    </row>
    <row r="108" spans="1:8" ht="13.5" thickBot="1">
      <c r="A108" s="253" t="s">
        <v>42</v>
      </c>
      <c r="B108" s="275" t="s">
        <v>42</v>
      </c>
    </row>
    <row r="109" spans="1:8" ht="13.5" thickTop="1"/>
    <row r="111" spans="1:8">
      <c r="A111" s="459" t="s">
        <v>94</v>
      </c>
      <c r="B111" s="459"/>
      <c r="D111" s="459" t="s">
        <v>102</v>
      </c>
      <c r="E111" s="459"/>
    </row>
    <row r="112" spans="1:8">
      <c r="A112" s="118">
        <v>454.38</v>
      </c>
      <c r="B112" s="356">
        <f>SUM(A112:A114)</f>
        <v>38101.35</v>
      </c>
      <c r="D112" s="342">
        <v>5068.75</v>
      </c>
      <c r="E112" s="420">
        <v>3165.08</v>
      </c>
      <c r="F112" s="118" t="s">
        <v>131</v>
      </c>
    </row>
    <row r="113" spans="1:6">
      <c r="A113" s="325">
        <v>27428.28</v>
      </c>
      <c r="B113" s="114"/>
      <c r="D113" s="346">
        <v>15206.24</v>
      </c>
      <c r="E113" s="344">
        <v>6891.22</v>
      </c>
      <c r="F113" s="118" t="s">
        <v>132</v>
      </c>
    </row>
    <row r="114" spans="1:6">
      <c r="A114" s="418">
        <v>10218.69</v>
      </c>
      <c r="B114" s="114"/>
      <c r="D114" s="325"/>
      <c r="E114" s="421">
        <v>10218.69</v>
      </c>
      <c r="F114" s="118" t="s">
        <v>133</v>
      </c>
    </row>
    <row r="115" spans="1:6" ht="13.5" thickBot="1">
      <c r="A115" s="107" t="s">
        <v>42</v>
      </c>
      <c r="B115" s="108" t="s">
        <v>42</v>
      </c>
      <c r="C115" s="117"/>
      <c r="D115" s="429">
        <f>SUM(D112:D114)</f>
        <v>20274.989999999998</v>
      </c>
      <c r="E115" s="422">
        <f>SUM(E112:E114)</f>
        <v>20274.989999999998</v>
      </c>
    </row>
    <row r="116" spans="1:6" ht="13.5" thickTop="1"/>
    <row r="117" spans="1:6">
      <c r="A117" s="478" t="s">
        <v>95</v>
      </c>
      <c r="B117" s="478"/>
      <c r="D117" s="475" t="s">
        <v>134</v>
      </c>
      <c r="E117" s="475"/>
    </row>
    <row r="118" spans="1:6">
      <c r="A118" s="350">
        <f>SUM(B118:B119)</f>
        <v>37646.97</v>
      </c>
      <c r="B118" s="419">
        <v>10218.69</v>
      </c>
      <c r="C118" s="117"/>
      <c r="D118" s="430">
        <v>5068.75</v>
      </c>
      <c r="E118" s="430">
        <v>5068.75</v>
      </c>
    </row>
    <row r="119" spans="1:6" ht="13.5" thickBot="1">
      <c r="A119" s="278"/>
      <c r="B119" s="321">
        <v>27428.28</v>
      </c>
      <c r="C119" s="117"/>
      <c r="D119" s="253" t="s">
        <v>42</v>
      </c>
      <c r="E119" s="275" t="s">
        <v>42</v>
      </c>
    </row>
    <row r="120" spans="1:6" ht="14.25" thickTop="1" thickBot="1">
      <c r="A120" s="253" t="s">
        <v>42</v>
      </c>
      <c r="B120" s="275" t="s">
        <v>42</v>
      </c>
      <c r="C120" s="117"/>
    </row>
    <row r="121" spans="1:6" ht="13.5" thickTop="1">
      <c r="C121" s="117"/>
      <c r="D121" s="458" t="s">
        <v>135</v>
      </c>
      <c r="E121" s="458"/>
    </row>
    <row r="122" spans="1:6">
      <c r="A122" s="478" t="s">
        <v>96</v>
      </c>
      <c r="B122" s="478"/>
      <c r="D122" s="346">
        <v>15206.24</v>
      </c>
      <c r="E122" s="346">
        <v>15206.24</v>
      </c>
    </row>
    <row r="123" spans="1:6" ht="13.5" thickBot="1">
      <c r="A123" s="278">
        <v>23314.04</v>
      </c>
      <c r="B123" s="278">
        <v>23314.04</v>
      </c>
      <c r="D123" s="253" t="s">
        <v>42</v>
      </c>
      <c r="E123" s="275" t="s">
        <v>42</v>
      </c>
    </row>
    <row r="124" spans="1:6" ht="14.25" thickTop="1" thickBot="1">
      <c r="A124" s="253" t="s">
        <v>42</v>
      </c>
      <c r="B124" s="275" t="s">
        <v>42</v>
      </c>
    </row>
    <row r="125" spans="1:6" ht="13.5" thickTop="1">
      <c r="D125" s="458" t="s">
        <v>136</v>
      </c>
      <c r="E125" s="460"/>
    </row>
    <row r="126" spans="1:6">
      <c r="A126" s="459" t="s">
        <v>97</v>
      </c>
      <c r="B126" s="459"/>
      <c r="E126" s="343">
        <v>5068.75</v>
      </c>
    </row>
    <row r="127" spans="1:6">
      <c r="A127" s="362">
        <v>4114.24</v>
      </c>
      <c r="B127" s="362">
        <v>4114.24</v>
      </c>
      <c r="E127" s="345">
        <v>4055</v>
      </c>
    </row>
    <row r="128" spans="1:6" ht="13.5" thickBot="1">
      <c r="A128" s="107" t="s">
        <v>42</v>
      </c>
      <c r="B128" s="108" t="s">
        <v>42</v>
      </c>
      <c r="E128" s="379">
        <f>SUM(E126:E127)</f>
        <v>9123.75</v>
      </c>
    </row>
    <row r="129" spans="1:5" ht="13.5" thickTop="1">
      <c r="A129" s="126"/>
      <c r="B129" s="126"/>
    </row>
    <row r="130" spans="1:5">
      <c r="A130" s="459" t="s">
        <v>99</v>
      </c>
      <c r="B130" s="459"/>
      <c r="D130" s="505" t="s">
        <v>137</v>
      </c>
      <c r="E130" s="505"/>
    </row>
    <row r="131" spans="1:5">
      <c r="A131" s="418">
        <v>37646.97</v>
      </c>
      <c r="B131" s="418">
        <v>37646.97</v>
      </c>
      <c r="E131" s="356">
        <v>765</v>
      </c>
    </row>
    <row r="132" spans="1:5" ht="13.5" thickBot="1">
      <c r="A132" s="107" t="s">
        <v>42</v>
      </c>
      <c r="B132" s="108" t="s">
        <v>42</v>
      </c>
    </row>
    <row r="133" spans="1:5" ht="13.5" thickTop="1">
      <c r="D133" s="459" t="s">
        <v>138</v>
      </c>
      <c r="E133" s="459"/>
    </row>
    <row r="134" spans="1:5">
      <c r="A134" s="459" t="s">
        <v>101</v>
      </c>
      <c r="B134" s="459"/>
      <c r="E134" s="356">
        <v>14441.24</v>
      </c>
    </row>
    <row r="135" spans="1:5">
      <c r="A135" s="278">
        <v>23314.04</v>
      </c>
      <c r="B135" s="278">
        <v>23314.04</v>
      </c>
    </row>
    <row r="136" spans="1:5" ht="13.5" thickBot="1">
      <c r="A136" s="107" t="s">
        <v>42</v>
      </c>
      <c r="B136" s="108" t="s">
        <v>42</v>
      </c>
    </row>
    <row r="137" spans="1:5" ht="15.75" thickTop="1">
      <c r="A137"/>
      <c r="B137"/>
      <c r="D137" s="459" t="s">
        <v>139</v>
      </c>
      <c r="E137" s="459"/>
    </row>
    <row r="138" spans="1:5">
      <c r="A138" s="459" t="s">
        <v>98</v>
      </c>
      <c r="B138" s="459"/>
      <c r="C138" s="117"/>
      <c r="D138" s="430">
        <v>4055</v>
      </c>
      <c r="E138" s="113"/>
    </row>
    <row r="139" spans="1:5">
      <c r="A139" s="362">
        <v>4114.24</v>
      </c>
      <c r="B139" s="362">
        <v>4114.24</v>
      </c>
    </row>
    <row r="140" spans="1:5" ht="13.5" thickBot="1">
      <c r="A140" s="107" t="s">
        <v>42</v>
      </c>
      <c r="B140" s="108" t="s">
        <v>42</v>
      </c>
    </row>
    <row r="141" spans="1:5" ht="15.75" thickTop="1">
      <c r="A141"/>
      <c r="B141"/>
    </row>
    <row r="142" spans="1:5">
      <c r="A142" s="459" t="s">
        <v>100</v>
      </c>
      <c r="B142" s="459"/>
    </row>
    <row r="143" spans="1:5">
      <c r="A143" s="416">
        <v>10218.69</v>
      </c>
      <c r="B143" s="418">
        <v>10218.69</v>
      </c>
    </row>
    <row r="144" spans="1:5" ht="13.5" thickBot="1">
      <c r="A144" s="107" t="s">
        <v>42</v>
      </c>
      <c r="B144" s="108" t="s">
        <v>42</v>
      </c>
    </row>
    <row r="145" ht="13.5" thickTop="1"/>
  </sheetData>
  <mergeCells count="72">
    <mergeCell ref="D137:E137"/>
    <mergeCell ref="A130:B130"/>
    <mergeCell ref="A134:B134"/>
    <mergeCell ref="D117:E117"/>
    <mergeCell ref="D121:E121"/>
    <mergeCell ref="D125:E125"/>
    <mergeCell ref="D133:E133"/>
    <mergeCell ref="G99:H99"/>
    <mergeCell ref="A111:B111"/>
    <mergeCell ref="A117:B117"/>
    <mergeCell ref="A122:B122"/>
    <mergeCell ref="A126:B126"/>
    <mergeCell ref="G73:H73"/>
    <mergeCell ref="G82:H82"/>
    <mergeCell ref="G91:H91"/>
    <mergeCell ref="A138:B138"/>
    <mergeCell ref="A142:B142"/>
    <mergeCell ref="D111:E111"/>
    <mergeCell ref="D80:E80"/>
    <mergeCell ref="D84:E84"/>
    <mergeCell ref="D88:E88"/>
    <mergeCell ref="D92:E92"/>
    <mergeCell ref="D101:E101"/>
    <mergeCell ref="A102:B102"/>
    <mergeCell ref="A106:B106"/>
    <mergeCell ref="D130:E130"/>
    <mergeCell ref="A90:B90"/>
    <mergeCell ref="A94:B94"/>
    <mergeCell ref="A98:B98"/>
    <mergeCell ref="D56:E56"/>
    <mergeCell ref="D60:E60"/>
    <mergeCell ref="D64:E64"/>
    <mergeCell ref="D68:E68"/>
    <mergeCell ref="D72:E72"/>
    <mergeCell ref="A72:B72"/>
    <mergeCell ref="A76:B76"/>
    <mergeCell ref="A80:B80"/>
    <mergeCell ref="D76:E76"/>
    <mergeCell ref="A85:B85"/>
    <mergeCell ref="D28:E28"/>
    <mergeCell ref="G46:H46"/>
    <mergeCell ref="A56:B56"/>
    <mergeCell ref="A64:B64"/>
    <mergeCell ref="A68:B68"/>
    <mergeCell ref="G56:H56"/>
    <mergeCell ref="G65:H65"/>
    <mergeCell ref="A60:B60"/>
    <mergeCell ref="A49:B49"/>
    <mergeCell ref="A14:B14"/>
    <mergeCell ref="A23:B23"/>
    <mergeCell ref="D20:E20"/>
    <mergeCell ref="D24:E24"/>
    <mergeCell ref="D3:E3"/>
    <mergeCell ref="D7:E7"/>
    <mergeCell ref="D11:E11"/>
    <mergeCell ref="D16:E16"/>
    <mergeCell ref="K8:L8"/>
    <mergeCell ref="K14:L14"/>
    <mergeCell ref="D44:E44"/>
    <mergeCell ref="G3:H3"/>
    <mergeCell ref="A1:B1"/>
    <mergeCell ref="A2:H2"/>
    <mergeCell ref="K3:L3"/>
    <mergeCell ref="A3:B3"/>
    <mergeCell ref="G19:H19"/>
    <mergeCell ref="G30:H30"/>
    <mergeCell ref="G8:H8"/>
    <mergeCell ref="G13:H13"/>
    <mergeCell ref="G40:H40"/>
    <mergeCell ref="D33:E33"/>
    <mergeCell ref="D39:E39"/>
    <mergeCell ref="A9:B9"/>
  </mergeCells>
  <pageMargins left="0.70866141732283472" right="0.70866141732283472" top="0.74803149606299213" bottom="0.74803149606299213" header="0.31496062992125984" footer="0.31496062992125984"/>
  <pageSetup paperSize="9" firstPageNumber="101" orientation="portrait" useFirstPageNumber="1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ΦΥΛΛΟ ΜΕΡΙΣΜΟΥ!!!</vt:lpstr>
      <vt:lpstr>ΚΑΘΟΛΙΚΑ ΟΛΩΝ ΜΗΝΩΝ</vt:lpstr>
      <vt:lpstr>καθολικο οκτωβριοσ</vt:lpstr>
      <vt:lpstr>καθολικο νοεμβριοσ</vt:lpstr>
      <vt:lpstr>καθολικο δεκεμβριοσ</vt:lpstr>
      <vt:lpstr>IRMAR KAΘ 10</vt:lpstr>
      <vt:lpstr>IRMAR KAΘ 11</vt:lpstr>
      <vt:lpstr>IRMAR ΚΑΘ 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cp:lastPrinted>2009-05-14T15:02:19Z</cp:lastPrinted>
  <dcterms:created xsi:type="dcterms:W3CDTF">2009-04-22T12:28:28Z</dcterms:created>
  <dcterms:modified xsi:type="dcterms:W3CDTF">2009-05-14T15:02:21Z</dcterms:modified>
</cp:coreProperties>
</file>